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8" activeTab="4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  <sheet name="Žiadosti" sheetId="7" r:id="rId7"/>
    <sheet name="Kapitálové výdavky - návrh" sheetId="8" r:id="rId8"/>
  </sheets>
  <definedNames/>
  <calcPr fullCalcOnLoad="1"/>
</workbook>
</file>

<file path=xl/comments2.xml><?xml version="1.0" encoding="utf-8"?>
<comments xmlns="http://schemas.openxmlformats.org/spreadsheetml/2006/main">
  <authors>
    <author>L?dl Otto</author>
    <author>VAJDOV? Andrea</author>
  </authors>
  <commentList>
    <comment ref="E33" authorId="0">
      <text>
        <r>
          <rPr>
            <b/>
            <sz val="9"/>
            <rFont val="Tahoma"/>
            <family val="0"/>
          </rPr>
          <t>Lúdl Otto:</t>
        </r>
        <r>
          <rPr>
            <sz val="9"/>
            <rFont val="Tahoma"/>
            <family val="0"/>
          </rPr>
          <t xml:space="preserve">
Stromčeky 10000
Muškáty 10000
Úprava zelene tr.miesto : 25000
</t>
        </r>
      </text>
    </comment>
    <comment ref="E38" authorId="0">
      <text>
        <r>
          <rPr>
            <sz val="9"/>
            <rFont val="Tahoma"/>
            <family val="0"/>
          </rPr>
          <t xml:space="preserve">10 800 - Koška živnosť
29 200 - réžia
15 000 - konkurzy a súťaže
</t>
        </r>
      </text>
    </comment>
    <comment ref="E39" authorId="1">
      <text>
        <r>
          <rPr>
            <sz val="9"/>
            <rFont val="Segoe UI"/>
            <family val="0"/>
          </rPr>
          <t>Welnes 65000
KFC 50000
Dotácie 6 700</t>
        </r>
      </text>
    </comment>
    <comment ref="E43" authorId="1">
      <text>
        <r>
          <rPr>
            <b/>
            <sz val="9"/>
            <rFont val="Segoe UI"/>
            <family val="0"/>
          </rPr>
          <t>VAJDOVÁ Andrea:</t>
        </r>
        <r>
          <rPr>
            <sz val="9"/>
            <rFont val="Segoe UI"/>
            <family val="0"/>
          </rPr>
          <t xml:space="preserve">
19 200 živnosti
25 000 Kultúrne akcie
10 800 réžia</t>
        </r>
      </text>
    </comment>
    <comment ref="E57" authorId="1">
      <text>
        <r>
          <rPr>
            <b/>
            <sz val="9"/>
            <rFont val="Segoe UI"/>
            <family val="0"/>
          </rPr>
          <t>VAJDOVÁ Andrea:</t>
        </r>
        <r>
          <rPr>
            <sz val="9"/>
            <rFont val="Segoe UI"/>
            <family val="0"/>
          </rPr>
          <t xml:space="preserve">
80 000 orig.komp.
50 000 bezny transfer</t>
        </r>
      </text>
    </comment>
    <comment ref="F33" authorId="0">
      <text>
        <r>
          <rPr>
            <b/>
            <sz val="9"/>
            <rFont val="Tahoma"/>
            <family val="0"/>
          </rPr>
          <t>Lúdl Otto:</t>
        </r>
        <r>
          <rPr>
            <sz val="9"/>
            <rFont val="Tahoma"/>
            <family val="0"/>
          </rPr>
          <t xml:space="preserve">
Stromčeky 10000
Muškáty 10000
Úprava zelene tr.miesto : 25000</t>
        </r>
      </text>
    </comment>
    <comment ref="F38" authorId="0">
      <text>
        <r>
          <rPr>
            <sz val="9"/>
            <rFont val="Tahoma"/>
            <family val="0"/>
          </rPr>
          <t xml:space="preserve">10 800 - Koška živnosť
29 200 - réžia
15 000 - konkurzy a súťaže
</t>
        </r>
      </text>
    </comment>
    <comment ref="F39" authorId="1">
      <text>
        <r>
          <rPr>
            <sz val="9"/>
            <rFont val="Segoe UI"/>
            <family val="0"/>
          </rPr>
          <t>Welnes 65000
KFC 78 300
Dotácie 6 700</t>
        </r>
      </text>
    </comment>
    <comment ref="F43" authorId="1">
      <text>
        <r>
          <rPr>
            <b/>
            <sz val="9"/>
            <rFont val="Segoe UI"/>
            <family val="0"/>
          </rPr>
          <t>VAJDOVÁ Andrea:</t>
        </r>
        <r>
          <rPr>
            <sz val="9"/>
            <rFont val="Segoe UI"/>
            <family val="0"/>
          </rPr>
          <t xml:space="preserve">
19 200 živnosti
25 000 Kultúrne akcie
10 800 réžia</t>
        </r>
      </text>
    </comment>
    <comment ref="F57" authorId="1">
      <text>
        <r>
          <rPr>
            <b/>
            <sz val="9"/>
            <rFont val="Segoe UI"/>
            <family val="0"/>
          </rPr>
          <t>VAJDOVÁ Andrea:</t>
        </r>
        <r>
          <rPr>
            <sz val="9"/>
            <rFont val="Segoe UI"/>
            <family val="0"/>
          </rPr>
          <t xml:space="preserve">
80 000 orig.komp.
50 000 bezny transfer</t>
        </r>
      </text>
    </comment>
    <comment ref="G33" authorId="0">
      <text>
        <r>
          <rPr>
            <b/>
            <sz val="9"/>
            <rFont val="Tahoma"/>
            <family val="0"/>
          </rPr>
          <t>Lúdl Otto:</t>
        </r>
        <r>
          <rPr>
            <sz val="9"/>
            <rFont val="Tahoma"/>
            <family val="0"/>
          </rPr>
          <t xml:space="preserve">
Stromčeky 10000
Muškáty 10000
Úprava zelene tr.miesto : 25000</t>
        </r>
      </text>
    </comment>
    <comment ref="G38" authorId="0">
      <text>
        <r>
          <rPr>
            <sz val="9"/>
            <rFont val="Tahoma"/>
            <family val="0"/>
          </rPr>
          <t xml:space="preserve">10 800 - Koška živnosť
29 200 - réžia
15 000 - konkurzy a súťaže
</t>
        </r>
      </text>
    </comment>
    <comment ref="G39" authorId="1">
      <text>
        <r>
          <rPr>
            <sz val="9"/>
            <rFont val="Segoe UI"/>
            <family val="0"/>
          </rPr>
          <t>Welnes 65000
KFC 78 300
Dotácie 6 700</t>
        </r>
      </text>
    </comment>
    <comment ref="G43" authorId="1">
      <text>
        <r>
          <rPr>
            <b/>
            <sz val="9"/>
            <rFont val="Segoe UI"/>
            <family val="0"/>
          </rPr>
          <t>VAJDOVÁ Andrea:</t>
        </r>
        <r>
          <rPr>
            <sz val="9"/>
            <rFont val="Segoe UI"/>
            <family val="0"/>
          </rPr>
          <t xml:space="preserve">
19 200 živnosti
25 000 Kultúrne akcie
10 800 réžia</t>
        </r>
      </text>
    </comment>
    <comment ref="G57" authorId="1">
      <text>
        <r>
          <rPr>
            <b/>
            <sz val="9"/>
            <rFont val="Segoe UI"/>
            <family val="0"/>
          </rPr>
          <t>VAJDOVÁ Andrea:</t>
        </r>
        <r>
          <rPr>
            <sz val="9"/>
            <rFont val="Segoe UI"/>
            <family val="0"/>
          </rPr>
          <t xml:space="preserve">
80 000 orig.komp.
50 000 bezny transfer</t>
        </r>
      </text>
    </comment>
    <comment ref="E54" authorId="0">
      <text>
        <r>
          <rPr>
            <b/>
            <sz val="9"/>
            <rFont val="Tahoma"/>
            <family val="0"/>
          </rPr>
          <t>Lúdl Otto:
navýšenie 12300</t>
        </r>
        <r>
          <rPr>
            <sz val="9"/>
            <rFont val="Tahoma"/>
            <family val="0"/>
          </rPr>
          <t xml:space="preserve">
Maľovanie 3000,-eur
Nákup chladničky do kabinetu  300,- eur
počítače k interaktívnej tabuli a iné príslušenstvá
 ( napr. vizualizér a pod. 
   1500,-eur
    Nákup   hračiek,   
  1000,- eur
Školská jedáleň
 Chladnička      
   300,- eur
 Umývačka  riadu      
  2000,- eur
 Elektrický  podhrievač  jedla
   200,-
Sporák  kombinovaný / 6 horákov /  2 ks
3500 – 4000 eur
SPOLU :
    12 300,- eur
</t>
        </r>
      </text>
    </comment>
  </commentList>
</comments>
</file>

<file path=xl/comments8.xml><?xml version="1.0" encoding="utf-8"?>
<comments xmlns="http://schemas.openxmlformats.org/spreadsheetml/2006/main">
  <authors>
    <author>L?dl Otto</author>
  </authors>
  <commentList>
    <comment ref="B4" authorId="0">
      <text>
        <r>
          <rPr>
            <b/>
            <sz val="9"/>
            <rFont val="Tahoma"/>
            <family val="2"/>
          </rPr>
          <t>Lúdl Otto:</t>
        </r>
        <r>
          <rPr>
            <sz val="9"/>
            <rFont val="Tahoma"/>
            <family val="2"/>
          </rPr>
          <t xml:space="preserve">
Zazmluvnené</t>
        </r>
      </text>
    </comment>
  </commentList>
</comments>
</file>

<file path=xl/sharedStrings.xml><?xml version="1.0" encoding="utf-8"?>
<sst xmlns="http://schemas.openxmlformats.org/spreadsheetml/2006/main" count="458" uniqueCount="327">
  <si>
    <t>Časť 1.1.2. Výdavky bežného rozpočtu</t>
  </si>
  <si>
    <t>mzdy</t>
  </si>
  <si>
    <t>poistné</t>
  </si>
  <si>
    <t>01.1.2</t>
  </si>
  <si>
    <t xml:space="preserve">Finanč.a rozpočt.oblasť </t>
  </si>
  <si>
    <t>Policajné služby</t>
  </si>
  <si>
    <t>Požiarna ochrana</t>
  </si>
  <si>
    <t>Nákladanie s odpadmi</t>
  </si>
  <si>
    <t>Kultúrne služby</t>
  </si>
  <si>
    <t>Funkčná klasifikácia</t>
  </si>
  <si>
    <t>Položka</t>
  </si>
  <si>
    <t>Ukazovateľ</t>
  </si>
  <si>
    <t>tovary a služby</t>
  </si>
  <si>
    <t>01.3.3</t>
  </si>
  <si>
    <t>Časť 1.1.1. Príjmy bežného rozpočtu</t>
  </si>
  <si>
    <t>Daňové príjmy</t>
  </si>
  <si>
    <t>dane z príj.,ziskov kapitalového majetku</t>
  </si>
  <si>
    <t>daň z nehnuteľnosti</t>
  </si>
  <si>
    <t>dane za špecifické služby</t>
  </si>
  <si>
    <t>Daň za ubytovanie</t>
  </si>
  <si>
    <t xml:space="preserve"> </t>
  </si>
  <si>
    <t>Dividendy</t>
  </si>
  <si>
    <t>príjmy z vlastníctva</t>
  </si>
  <si>
    <t>administra .a iné popl. a platby z toho:</t>
  </si>
  <si>
    <t xml:space="preserve">     správne poplatky</t>
  </si>
  <si>
    <t>Poplatky a platby z nepr. a náh.pr.služ.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</si>
  <si>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</si>
  <si>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</si>
  <si>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</si>
  <si>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</si>
  <si>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</si>
  <si>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</si>
  <si>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</si>
  <si>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</si>
  <si>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</si>
  <si>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</si>
  <si>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</si>
  <si>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</si>
  <si>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</si>
  <si>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</si>
  <si>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</si>
  <si>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</si>
  <si>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</si>
  <si>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</si>
  <si>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</si>
  <si>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</si>
  <si>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</si>
  <si>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</si>
  <si>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</si>
  <si>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</si>
  <si>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</si>
  <si>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</si>
  <si>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</si>
  <si>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</si>
  <si>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</si>
  <si>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</si>
  <si>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</si>
  <si>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04.5.1</t>
  </si>
  <si>
    <t>06.1.0</t>
  </si>
  <si>
    <t>Rozvoj bývania</t>
  </si>
  <si>
    <t>06.4.0</t>
  </si>
  <si>
    <t>Verejné osvetlenie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</si>
  <si>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</si>
  <si>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</si>
  <si>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</si>
  <si>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</si>
  <si>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</si>
  <si>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</si>
  <si>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03.1.0</t>
  </si>
  <si>
    <t>06.2.0</t>
  </si>
  <si>
    <t>Rozvoj obcí</t>
  </si>
  <si>
    <t>Transfer na matričnú činnosť</t>
  </si>
  <si>
    <t>Transfer na školstvo</t>
  </si>
  <si>
    <t>Transfer na stavebný úrad</t>
  </si>
  <si>
    <t>Transfer na ŠFRB</t>
  </si>
  <si>
    <t>Transfer na dávku v hmotnej núdzi</t>
  </si>
  <si>
    <t>Transfer na aktivačnú činnosť</t>
  </si>
  <si>
    <t xml:space="preserve">     ostatné príjmy</t>
  </si>
  <si>
    <t>Iné všeobecné služby-matrika</t>
  </si>
  <si>
    <t>Ochrana životného prostredia</t>
  </si>
  <si>
    <t>Káblová televízia - štúdia</t>
  </si>
  <si>
    <t>kamerový systém</t>
  </si>
  <si>
    <t>Príspevok pre TS</t>
  </si>
  <si>
    <t>Odvod zisku Staveb.prevádzkareň s.r.o</t>
  </si>
  <si>
    <t>630</t>
  </si>
  <si>
    <t>TP -hnedý priemyselný park</t>
  </si>
  <si>
    <t>Jedáleň pre dôchodcov - havária</t>
  </si>
  <si>
    <t>ZUŠ - hudobné nástroje</t>
  </si>
  <si>
    <t>ZŠ Francisciho - dažďové zvody</t>
  </si>
  <si>
    <t>Príspevok pre TS (SÚZ)</t>
  </si>
  <si>
    <t>Časť 1.1 Bežný rozpočet</t>
  </si>
  <si>
    <t>Daň za predajné automaty</t>
  </si>
  <si>
    <t>Daň za užívanie verejných priestorov</t>
  </si>
  <si>
    <t>Daň za zber odpadu</t>
  </si>
  <si>
    <t>Daň za umiestnenie jadr.zariadenia</t>
  </si>
  <si>
    <t>príjmy z  a vlastníctva majetku</t>
  </si>
  <si>
    <t xml:space="preserve">     z prenajatých pozemkov </t>
  </si>
  <si>
    <t xml:space="preserve">     z prenajatých  budov </t>
  </si>
  <si>
    <t>Príjem za predaj výrobkov a služieb</t>
  </si>
  <si>
    <t>Poplatok za MŠ</t>
  </si>
  <si>
    <t>Príjmy z lotérií</t>
  </si>
  <si>
    <t>bežné transfery</t>
  </si>
  <si>
    <t>služby</t>
  </si>
  <si>
    <t>Policajné služby-obecná polícia</t>
  </si>
  <si>
    <t>03.2.0</t>
  </si>
  <si>
    <t>Cestná doprava</t>
  </si>
  <si>
    <t>05.1.0</t>
  </si>
  <si>
    <t>Nakladanie s odpadmi</t>
  </si>
  <si>
    <t>tovary služby</t>
  </si>
  <si>
    <t>Telovýchovné a rekreačné služby</t>
  </si>
  <si>
    <t>tovary  a služby</t>
  </si>
  <si>
    <t xml:space="preserve">bežné transfery </t>
  </si>
  <si>
    <t>08.2.0</t>
  </si>
  <si>
    <t>Knižnica</t>
  </si>
  <si>
    <t>08.3.0</t>
  </si>
  <si>
    <t>08.4.0</t>
  </si>
  <si>
    <t>transfery</t>
  </si>
  <si>
    <t>09.1.1.1</t>
  </si>
  <si>
    <t>Materská škola</t>
  </si>
  <si>
    <t>Základná škola</t>
  </si>
  <si>
    <t>bežný transfer</t>
  </si>
  <si>
    <t>09.6.01</t>
  </si>
  <si>
    <t>Školská jedáleň pri MŠ</t>
  </si>
  <si>
    <t>odvody</t>
  </si>
  <si>
    <t>10.2.02</t>
  </si>
  <si>
    <t>Opatrovateľská služba</t>
  </si>
  <si>
    <t>10.7.0</t>
  </si>
  <si>
    <t>Sociálna pomoc</t>
  </si>
  <si>
    <t>Ochrana pred požiarmi</t>
  </si>
  <si>
    <t>Rekonštrukcia a modernizácia</t>
  </si>
  <si>
    <t>Realizácia nových stavieb</t>
  </si>
  <si>
    <t>Pozemkov</t>
  </si>
  <si>
    <t>Vysielacie a vydavateľské služby</t>
  </si>
  <si>
    <t>723001</t>
  </si>
  <si>
    <t>Kapitálový transfer právnickej osobe</t>
  </si>
  <si>
    <t>Rozpočtovej organzácii</t>
  </si>
  <si>
    <t>Transfer na register obyvateľov</t>
  </si>
  <si>
    <t>Transfer na KÚCD a PK</t>
  </si>
  <si>
    <t>Odvody z hazardných hier</t>
  </si>
  <si>
    <t>Náboženské a iné služby</t>
  </si>
  <si>
    <t>Predškolská výchova</t>
  </si>
  <si>
    <t>Ostatné</t>
  </si>
  <si>
    <t>Transfer CO</t>
  </si>
  <si>
    <t>Daň za psa</t>
  </si>
  <si>
    <t xml:space="preserve">     z prenajatých  strojov</t>
  </si>
  <si>
    <t>10.1.2.3</t>
  </si>
  <si>
    <t>Ďalšie soc.služby</t>
  </si>
  <si>
    <t>Telekomunikačná technika</t>
  </si>
  <si>
    <t>Špec.stroje, prístroje a zariadenia</t>
  </si>
  <si>
    <t>Nákladný voz, ťahač,prac.stroj</t>
  </si>
  <si>
    <t>Um.diela,zbierky</t>
  </si>
  <si>
    <t>717001</t>
  </si>
  <si>
    <t>Rekonštr.,modernizácia</t>
  </si>
  <si>
    <t>Interiérové vybavenie</t>
  </si>
  <si>
    <t>08.2.0.5</t>
  </si>
  <si>
    <t>Prev.stroje,prístroje a zariadenia</t>
  </si>
  <si>
    <t>Prev.stroje,prístroje  a zariadenia</t>
  </si>
  <si>
    <t>Šúec.stroje,prístr., zariadenia</t>
  </si>
  <si>
    <t>Náboženské a iné spoločenské sl.</t>
  </si>
  <si>
    <t>Špeciálne stroje,prístroje a zariadenia</t>
  </si>
  <si>
    <t>Špec.stroje,prístroje a zariadenia</t>
  </si>
  <si>
    <t>Prístavby,nadstavby a stav.úpravy</t>
  </si>
  <si>
    <t>Nákup softvéru</t>
  </si>
  <si>
    <t>Prevádzkové stroje, prístroje a zar.</t>
  </si>
  <si>
    <t>713005</t>
  </si>
  <si>
    <t>Za porušenie predpisov</t>
  </si>
  <si>
    <t>Za prebytočný hn.majetok</t>
  </si>
  <si>
    <t>640</t>
  </si>
  <si>
    <t>Časť 1.2.2. Výdavky kapitálového rozpočtu v €</t>
  </si>
  <si>
    <t>Nákup budov</t>
  </si>
  <si>
    <t>713003</t>
  </si>
  <si>
    <t xml:space="preserve">Časť II. Finančné operácie </t>
  </si>
  <si>
    <t xml:space="preserve">Časť 2.1. Príjmové finančné operácie </t>
  </si>
  <si>
    <t>Finančné operácie</t>
  </si>
  <si>
    <t>Krátkodobé úvery</t>
  </si>
  <si>
    <t>Príjmy z prevodov ŠFRB</t>
  </si>
  <si>
    <t>Prevod - fond tepelného hospodárstva</t>
  </si>
  <si>
    <t>Śkolská jedáleň MŠ - stravné</t>
  </si>
  <si>
    <t>Finančné operácie celkom</t>
  </si>
  <si>
    <t xml:space="preserve">Časť 2.2. Výdavkové finančné operácie </t>
  </si>
  <si>
    <t>Splácanie bankových úverov dlhod.</t>
  </si>
  <si>
    <t>Splácanie bankových úverov ŠFRB</t>
  </si>
  <si>
    <t xml:space="preserve">REKAPITULÁCIA  PRÍJMOV  A  VÝDAVKOV </t>
  </si>
  <si>
    <t>Príjmy bežného rozpočtu</t>
  </si>
  <si>
    <t>Výdavky bežného rozpočtu</t>
  </si>
  <si>
    <t>Výdavky bežného rozpočtu - ZŠ normatívne prostriedky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</si>
  <si>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</si>
  <si>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</si>
  <si>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</si>
  <si>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</si>
  <si>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 xml:space="preserve">Príjmy - finančné operácie </t>
  </si>
  <si>
    <t>Výdavky - finančné operácie</t>
  </si>
  <si>
    <t>Prebytok/schodok finančného hospodárenia</t>
  </si>
  <si>
    <t>Rekapitulácia</t>
  </si>
  <si>
    <t>Prebytok/schodok  hospodárenia</t>
  </si>
  <si>
    <t>Vypracovala: Vajdová</t>
  </si>
  <si>
    <t>Ing. Ladislav Éhn</t>
  </si>
  <si>
    <t>starosta obce</t>
  </si>
  <si>
    <t>01.1.1</t>
  </si>
  <si>
    <t>Transfer na opatrov. službu</t>
  </si>
  <si>
    <t>Nakladanie s odpadovými vodami</t>
  </si>
  <si>
    <t>05.2.0</t>
  </si>
  <si>
    <t>Nakladanie s odp. vodami</t>
  </si>
  <si>
    <t>Dlhodobé úvery (ŠFRB)</t>
  </si>
  <si>
    <t>01.1.1.</t>
  </si>
  <si>
    <t>717002</t>
  </si>
  <si>
    <t>10.2.0</t>
  </si>
  <si>
    <t>Staroba</t>
  </si>
  <si>
    <t>Výkonné a zákonodarné orgány</t>
  </si>
  <si>
    <t>Výkonné a zákon.orgány</t>
  </si>
  <si>
    <t>úroky z úveru</t>
  </si>
  <si>
    <t>Ostatné nehmotné aktíva</t>
  </si>
  <si>
    <t>Nákladný voz, pracovný stroj</t>
  </si>
  <si>
    <t>Prípravná a projektová dokumentácia</t>
  </si>
  <si>
    <t>719002</t>
  </si>
  <si>
    <t>Umelecké dielo</t>
  </si>
  <si>
    <t>10.1.1</t>
  </si>
  <si>
    <t>Choroba a dávky 10 dní</t>
  </si>
  <si>
    <t>716</t>
  </si>
  <si>
    <t>Prípravná a projektová dokuementácia</t>
  </si>
  <si>
    <t>Prípravná a projektová dokuentácia</t>
  </si>
  <si>
    <t xml:space="preserve">716       </t>
  </si>
  <si>
    <t>Zoznam žiadostí :</t>
  </si>
  <si>
    <t>CVČ Svätého Michala</t>
  </si>
  <si>
    <t>OZ Magic Team</t>
  </si>
  <si>
    <t xml:space="preserve">Celková čiastka </t>
  </si>
  <si>
    <t>OZ Život na vlnách Sillabová</t>
  </si>
  <si>
    <t>OZ Bývalí občania Mochoviec</t>
  </si>
  <si>
    <t>KFC muži A</t>
  </si>
  <si>
    <t>KFC muži B</t>
  </si>
  <si>
    <t>KFC mládež</t>
  </si>
  <si>
    <t>Pallas Levice</t>
  </si>
  <si>
    <t>OZ Poľovnícke združenie</t>
  </si>
  <si>
    <t>RDM - tanečný klub</t>
  </si>
  <si>
    <t>Svatý vincent</t>
  </si>
  <si>
    <t>Červený kríž miestny spolok - darcovia krvi</t>
  </si>
  <si>
    <t>Mariášový turnaj - pod športovou komisiou</t>
  </si>
  <si>
    <r>
      <t xml:space="preserve">    </t>
    </r>
    <r>
      <rPr>
        <sz val="11"/>
        <rFont val="Arial CE"/>
        <family val="2"/>
      </rPr>
      <t xml:space="preserve"> z predaja budov</t>
    </r>
  </si>
  <si>
    <t>Rozpočet 2019</t>
  </si>
  <si>
    <t>Príp. a projektová dokumentácia</t>
  </si>
  <si>
    <t>713001</t>
  </si>
  <si>
    <t>718004</t>
  </si>
  <si>
    <t>Prevádzkové stroje a zariadenia</t>
  </si>
  <si>
    <t xml:space="preserve">    - z bytov</t>
  </si>
  <si>
    <t>Za stravné</t>
  </si>
  <si>
    <t>713004</t>
  </si>
  <si>
    <t>Prevádzkové stroje, prístroje</t>
  </si>
  <si>
    <t xml:space="preserve">Z realizácie ostat.fin. majetku </t>
  </si>
  <si>
    <t>Ostatné výdavkové fin. operácie</t>
  </si>
  <si>
    <t>Dlhové cenné papiere</t>
  </si>
  <si>
    <t>Interiérového vybavenia</t>
  </si>
  <si>
    <t>Prevádzkové stroje, prístroje a zariadenia</t>
  </si>
  <si>
    <t>Realizáic nových stavieb</t>
  </si>
  <si>
    <t>Prostr. z predchádzajúcich rokov</t>
  </si>
  <si>
    <t>Rozpočet 2020</t>
  </si>
  <si>
    <t>Nákup umeleckých diel</t>
  </si>
  <si>
    <t>Autobusov</t>
  </si>
  <si>
    <t>Ďalšie soc. služby</t>
  </si>
  <si>
    <t>Rozpočet 2021</t>
  </si>
  <si>
    <t>Bežné výdavky spolu:</t>
  </si>
  <si>
    <t>zatiaľ máme len tieto žiadosti</t>
  </si>
  <si>
    <t>CFT 650 000 € + vybavenie 50 000 €</t>
  </si>
  <si>
    <t xml:space="preserve">Požiarna zbrojnica  </t>
  </si>
  <si>
    <t xml:space="preserve">Pozemok Hindický – pre projekt domu smútku </t>
  </si>
  <si>
    <t>Chodníky a vjazdy III etapa –  podpísaná zmluva</t>
  </si>
  <si>
    <t>Inžinierske siete pre SO 03 a SO 04 (nemáme ešte rozpočet)</t>
  </si>
  <si>
    <t>PD na inžinierske siete</t>
  </si>
  <si>
    <t>PD kultúrny dom (štúdia cca 5 000 €, PD okolo 50 000 €)</t>
  </si>
  <si>
    <t>Denné centrum – podaná žiadosť o dotácie, celková suma 550 000 €</t>
  </si>
  <si>
    <t xml:space="preserve">PD na prístavbu MŠ (cca 10-15 000 €) </t>
  </si>
  <si>
    <t xml:space="preserve">Stavebné a výkopové práce pre potreby výstavby kanalizačných prípojok a sietí a opravy a údržby ČOV </t>
  </si>
  <si>
    <t>Tribúna ZŠ ( kapitálový transfer  ZŠ)</t>
  </si>
  <si>
    <t>Workoutová zostava ( kapitálový transfer  ZŠ)</t>
  </si>
  <si>
    <t>Investícia do budúcna (napr. kúpa rekreačného zariadenia, dať správcovskej spoločnosti a čisté peniaze dostávať do rozpočtu)</t>
  </si>
  <si>
    <t>Kamerový systém – 202 200 €</t>
  </si>
  <si>
    <t>???</t>
  </si>
  <si>
    <t>Kúpa 2 osobných automobilov + dokovacie stanice</t>
  </si>
  <si>
    <t>Centrum funkčnému tréningu</t>
  </si>
  <si>
    <t>Centrum funkčného tréningu</t>
  </si>
  <si>
    <t>Chodníky a vjazdy III.etapa</t>
  </si>
  <si>
    <t>Kultúrny dom</t>
  </si>
  <si>
    <t>Denné centrum</t>
  </si>
  <si>
    <t>721002</t>
  </si>
  <si>
    <t>Transfer rozpočtovej organizácii</t>
  </si>
  <si>
    <t>Workoutové ihrisko, tribúna ZŠ</t>
  </si>
  <si>
    <t>Kanalizačné prípojky</t>
  </si>
  <si>
    <t>Špeciálne stroje, prístroje</t>
  </si>
  <si>
    <t>Kamerový systém</t>
  </si>
  <si>
    <t>Nákup osobných automobilov</t>
  </si>
  <si>
    <t>Telocvičňa MŠ</t>
  </si>
  <si>
    <t>Požiarna zbrojnica</t>
  </si>
  <si>
    <t>MŠ - kúpa sporáku a umývačky</t>
  </si>
  <si>
    <t>Pozemok centrum obce - Krajči</t>
  </si>
  <si>
    <t>Prídavné zariadenie k multifunkčnému vozidlu</t>
  </si>
  <si>
    <t>Multifunkčné komunálne vozidlo</t>
  </si>
  <si>
    <t>Multifunkčné komunálne vozidlo+ prídavné zariadenie</t>
  </si>
  <si>
    <t>Upravený ropočet 2019</t>
  </si>
  <si>
    <t>Čerpanie k 30.06.2019</t>
  </si>
  <si>
    <t>Upravený rozpočet 2019</t>
  </si>
  <si>
    <t>% plnenia</t>
  </si>
  <si>
    <t>Upravy rozpočtu 2019</t>
  </si>
  <si>
    <t>Skutočnosť k 30.06.2019</t>
  </si>
  <si>
    <t>Rozpočet po zmenách 2019</t>
  </si>
  <si>
    <t>Projektová dokuementácia</t>
  </si>
  <si>
    <t>714001</t>
  </si>
  <si>
    <t>Osobné automobily</t>
  </si>
  <si>
    <t>Budovy, objekty a ich časti</t>
  </si>
  <si>
    <t xml:space="preserve">Nákladných vozidiel, ťahačov </t>
  </si>
  <si>
    <t>Pracovné stroje, prístroje</t>
  </si>
  <si>
    <t>Prípravná projektová dokument.</t>
  </si>
  <si>
    <t>Úpravy rozpočtu 2019</t>
  </si>
  <si>
    <t>Projekt rekonštrukcie kotolní</t>
  </si>
  <si>
    <t>Auto obecná polícia</t>
  </si>
  <si>
    <t>Autobus Iveco</t>
  </si>
  <si>
    <t>Škoda Octavia 2 x</t>
  </si>
  <si>
    <t>KZ Nagyová - centurm obce</t>
  </si>
  <si>
    <t>KZ Drapka, Csomor 2x, Uhliar 2x (pri cintoríne)</t>
  </si>
  <si>
    <t>Kosačka Etetsia</t>
  </si>
  <si>
    <t xml:space="preserve"> SO 03 a SO 04,centrum obce, výstavba rod.domov</t>
  </si>
  <si>
    <t>PD pre ver.osvetl. SO 02 a SO 03</t>
  </si>
  <si>
    <t xml:space="preserve">Dom smútku </t>
  </si>
  <si>
    <t>PD telocvičňa MŠ</t>
  </si>
  <si>
    <t>Vybavenie kuchyne MŠ</t>
  </si>
  <si>
    <t>VO pri cvičisku pre psov</t>
  </si>
  <si>
    <t>PD Denné centrum</t>
  </si>
  <si>
    <t>Kúrenie denné centrum - ul. Mieru</t>
  </si>
  <si>
    <t>Denné centrum  ul. SNP</t>
  </si>
</sst>
</file>

<file path=xl/styles.xml><?xml version="1.0" encoding="utf-8"?>
<styleSheet xmlns="http://schemas.openxmlformats.org/spreadsheetml/2006/main">
  <numFmts count="4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#,##0\ _S_k"/>
    <numFmt numFmtId="182" formatCode="0.0"/>
    <numFmt numFmtId="183" formatCode="[$-41B]d\.\ mmmm\ yyyy"/>
    <numFmt numFmtId="184" formatCode="#,##0.000"/>
    <numFmt numFmtId="185" formatCode="#,##0.0000"/>
    <numFmt numFmtId="186" formatCode="#,##0.00000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  <numFmt numFmtId="190" formatCode="[$€-2]\ #\ ##,000_);[Red]\([$€-2]\ #\ ##,000\)"/>
    <numFmt numFmtId="191" formatCode="#,##0\ &quot;€&quot;"/>
    <numFmt numFmtId="192" formatCode="#,##0_ ;\-#,##0\ "/>
    <numFmt numFmtId="193" formatCode="[$-F400]h:mm:ss\ AM/PM"/>
    <numFmt numFmtId="194" formatCode="\P\r\a\vd\a;&quot;Pravda&quot;;&quot;Nepravda&quot;"/>
    <numFmt numFmtId="195" formatCode="[$€-2]\ #\ ##,000_);[Red]\([$¥€-2]\ #\ ##,000\)"/>
    <numFmt numFmtId="196" formatCode="#,##0.00_ ;\-#,##0.00\ "/>
    <numFmt numFmtId="197" formatCode="#,##0\ _E_U_R"/>
  </numFmts>
  <fonts count="86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Arial CE"/>
      <family val="0"/>
    </font>
    <font>
      <sz val="9"/>
      <name val="Segoe UI"/>
      <family val="0"/>
    </font>
    <font>
      <b/>
      <sz val="9"/>
      <name val="Segoe UI"/>
      <family val="0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b/>
      <sz val="8.8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 CE"/>
      <family val="0"/>
    </font>
    <font>
      <b/>
      <sz val="8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2"/>
    </font>
    <font>
      <sz val="11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sz val="10"/>
      <color rgb="FFFF0000"/>
      <name val="Arial"/>
      <family val="2"/>
    </font>
    <font>
      <b/>
      <sz val="8.8"/>
      <color rgb="FF555555"/>
      <name val="Arial"/>
      <family val="2"/>
    </font>
    <font>
      <b/>
      <sz val="11"/>
      <color theme="1"/>
      <name val="Arial"/>
      <family val="2"/>
    </font>
    <font>
      <sz val="11"/>
      <color theme="0"/>
      <name val="Arial CE"/>
      <family val="0"/>
    </font>
    <font>
      <b/>
      <sz val="8"/>
      <color rgb="FF555555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 CE"/>
      <family val="0"/>
    </font>
    <font>
      <sz val="10"/>
      <color theme="1"/>
      <name val="Arial CE"/>
      <family val="2"/>
    </font>
    <font>
      <b/>
      <sz val="11"/>
      <color rgb="FFFF0000"/>
      <name val="Arial CE"/>
      <family val="0"/>
    </font>
    <font>
      <sz val="9"/>
      <color theme="1"/>
      <name val="Arial"/>
      <family val="2"/>
    </font>
    <font>
      <b/>
      <sz val="10"/>
      <color theme="1"/>
      <name val="Arial CE"/>
      <family val="2"/>
    </font>
    <font>
      <sz val="11"/>
      <color rgb="FFC00000"/>
      <name val="Arial CE"/>
      <family val="0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medium"/>
    </border>
    <border>
      <left style="medium"/>
      <right style="double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thin"/>
    </border>
    <border>
      <left style="medium"/>
      <right style="double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3" borderId="8" applyNumberFormat="0" applyAlignment="0" applyProtection="0"/>
    <xf numFmtId="0" fontId="67" fillId="24" borderId="8" applyNumberFormat="0" applyAlignment="0" applyProtection="0"/>
    <xf numFmtId="0" fontId="68" fillId="24" borderId="9" applyNumberFormat="0" applyAlignment="0" applyProtection="0"/>
    <xf numFmtId="0" fontId="6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</cellStyleXfs>
  <cellXfs count="7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5" fillId="32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0" fillId="0" borderId="0" xfId="0" applyFont="1" applyAlignment="1">
      <alignment/>
    </xf>
    <xf numFmtId="3" fontId="7" fillId="32" borderId="10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3" fontId="5" fillId="32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32" borderId="2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1" fillId="33" borderId="22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3" fontId="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2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32" borderId="21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3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1" fillId="0" borderId="41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41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 horizontal="right"/>
    </xf>
    <xf numFmtId="3" fontId="1" fillId="33" borderId="22" xfId="0" applyNumberFormat="1" applyFont="1" applyFill="1" applyBorder="1" applyAlignment="1">
      <alignment horizontal="right"/>
    </xf>
    <xf numFmtId="3" fontId="1" fillId="33" borderId="45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9" fontId="1" fillId="0" borderId="23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>
      <alignment horizontal="center"/>
    </xf>
    <xf numFmtId="0" fontId="0" fillId="0" borderId="0" xfId="0" applyAlignment="1">
      <alignment/>
    </xf>
    <xf numFmtId="49" fontId="5" fillId="32" borderId="46" xfId="0" applyNumberFormat="1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49" fontId="5" fillId="32" borderId="47" xfId="0" applyNumberFormat="1" applyFont="1" applyFill="1" applyBorder="1" applyAlignment="1">
      <alignment/>
    </xf>
    <xf numFmtId="49" fontId="5" fillId="34" borderId="48" xfId="0" applyNumberFormat="1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17" fillId="0" borderId="41" xfId="0" applyFont="1" applyFill="1" applyBorder="1" applyAlignment="1">
      <alignment/>
    </xf>
    <xf numFmtId="49" fontId="5" fillId="32" borderId="21" xfId="0" applyNumberFormat="1" applyFont="1" applyFill="1" applyBorder="1" applyAlignment="1">
      <alignment/>
    </xf>
    <xf numFmtId="49" fontId="5" fillId="0" borderId="47" xfId="0" applyNumberFormat="1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17" fillId="0" borderId="44" xfId="0" applyFont="1" applyFill="1" applyBorder="1" applyAlignment="1">
      <alignment horizontal="center"/>
    </xf>
    <xf numFmtId="0" fontId="17" fillId="0" borderId="51" xfId="0" applyFont="1" applyFill="1" applyBorder="1" applyAlignment="1">
      <alignment/>
    </xf>
    <xf numFmtId="49" fontId="5" fillId="32" borderId="52" xfId="0" applyNumberFormat="1" applyFont="1" applyFill="1" applyBorder="1" applyAlignment="1">
      <alignment/>
    </xf>
    <xf numFmtId="49" fontId="5" fillId="34" borderId="24" xfId="0" applyNumberFormat="1" applyFont="1" applyFill="1" applyBorder="1" applyAlignment="1">
      <alignment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left"/>
    </xf>
    <xf numFmtId="49" fontId="5" fillId="0" borderId="35" xfId="0" applyNumberFormat="1" applyFont="1" applyFill="1" applyBorder="1" applyAlignment="1">
      <alignment/>
    </xf>
    <xf numFmtId="0" fontId="17" fillId="0" borderId="55" xfId="0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/>
    </xf>
    <xf numFmtId="0" fontId="17" fillId="0" borderId="57" xfId="0" applyFont="1" applyFill="1" applyBorder="1" applyAlignment="1">
      <alignment horizontal="center"/>
    </xf>
    <xf numFmtId="49" fontId="5" fillId="32" borderId="23" xfId="0" applyNumberFormat="1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7" fillId="0" borderId="55" xfId="0" applyFont="1" applyFill="1" applyBorder="1" applyAlignment="1">
      <alignment horizontal="center"/>
    </xf>
    <xf numFmtId="0" fontId="17" fillId="0" borderId="55" xfId="0" applyFont="1" applyFill="1" applyBorder="1" applyAlignment="1">
      <alignment/>
    </xf>
    <xf numFmtId="0" fontId="17" fillId="0" borderId="44" xfId="0" applyFont="1" applyFill="1" applyBorder="1" applyAlignment="1">
      <alignment/>
    </xf>
    <xf numFmtId="0" fontId="17" fillId="0" borderId="49" xfId="0" applyFont="1" applyFill="1" applyBorder="1" applyAlignment="1">
      <alignment horizontal="left"/>
    </xf>
    <xf numFmtId="0" fontId="17" fillId="0" borderId="41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49" fontId="17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49" fontId="5" fillId="0" borderId="59" xfId="0" applyNumberFormat="1" applyFont="1" applyFill="1" applyBorder="1" applyAlignment="1">
      <alignment horizontal="center"/>
    </xf>
    <xf numFmtId="49" fontId="17" fillId="0" borderId="48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50" xfId="0" applyNumberFormat="1" applyFont="1" applyFill="1" applyBorder="1" applyAlignment="1">
      <alignment horizontal="left"/>
    </xf>
    <xf numFmtId="0" fontId="17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6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17" fillId="34" borderId="61" xfId="0" applyFont="1" applyFill="1" applyBorder="1" applyAlignment="1">
      <alignment horizontal="left"/>
    </xf>
    <xf numFmtId="3" fontId="17" fillId="32" borderId="48" xfId="0" applyNumberFormat="1" applyFont="1" applyFill="1" applyBorder="1" applyAlignment="1">
      <alignment/>
    </xf>
    <xf numFmtId="1" fontId="17" fillId="34" borderId="48" xfId="0" applyNumberFormat="1" applyFont="1" applyFill="1" applyBorder="1" applyAlignment="1">
      <alignment/>
    </xf>
    <xf numFmtId="3" fontId="17" fillId="34" borderId="48" xfId="0" applyNumberFormat="1" applyFont="1" applyFill="1" applyBorder="1" applyAlignment="1">
      <alignment/>
    </xf>
    <xf numFmtId="192" fontId="17" fillId="34" borderId="48" xfId="0" applyNumberFormat="1" applyFont="1" applyFill="1" applyBorder="1" applyAlignment="1">
      <alignment horizontal="right"/>
    </xf>
    <xf numFmtId="3" fontId="17" fillId="0" borderId="48" xfId="0" applyNumberFormat="1" applyFont="1" applyBorder="1" applyAlignment="1">
      <alignment/>
    </xf>
    <xf numFmtId="4" fontId="17" fillId="32" borderId="48" xfId="0" applyNumberFormat="1" applyFont="1" applyFill="1" applyBorder="1" applyAlignment="1">
      <alignment/>
    </xf>
    <xf numFmtId="4" fontId="17" fillId="0" borderId="48" xfId="0" applyNumberFormat="1" applyFont="1" applyBorder="1" applyAlignment="1">
      <alignment/>
    </xf>
    <xf numFmtId="3" fontId="17" fillId="0" borderId="48" xfId="0" applyNumberFormat="1" applyFon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3" fontId="17" fillId="35" borderId="48" xfId="0" applyNumberFormat="1" applyFont="1" applyFill="1" applyBorder="1" applyAlignment="1">
      <alignment/>
    </xf>
    <xf numFmtId="4" fontId="17" fillId="35" borderId="48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3" fontId="17" fillId="36" borderId="48" xfId="0" applyNumberFormat="1" applyFont="1" applyFill="1" applyBorder="1" applyAlignment="1">
      <alignment/>
    </xf>
    <xf numFmtId="4" fontId="17" fillId="36" borderId="48" xfId="0" applyNumberFormat="1" applyFont="1" applyFill="1" applyBorder="1" applyAlignment="1">
      <alignment/>
    </xf>
    <xf numFmtId="0" fontId="17" fillId="0" borderId="62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49" fontId="5" fillId="34" borderId="63" xfId="0" applyNumberFormat="1" applyFont="1" applyFill="1" applyBorder="1" applyAlignment="1">
      <alignment/>
    </xf>
    <xf numFmtId="0" fontId="17" fillId="34" borderId="30" xfId="0" applyFont="1" applyFill="1" applyBorder="1" applyAlignment="1">
      <alignment horizontal="left"/>
    </xf>
    <xf numFmtId="0" fontId="17" fillId="34" borderId="64" xfId="0" applyFont="1" applyFill="1" applyBorder="1" applyAlignment="1">
      <alignment horizontal="center"/>
    </xf>
    <xf numFmtId="3" fontId="17" fillId="32" borderId="48" xfId="0" applyNumberFormat="1" applyFont="1" applyFill="1" applyBorder="1" applyAlignment="1">
      <alignment horizontal="right"/>
    </xf>
    <xf numFmtId="0" fontId="17" fillId="0" borderId="61" xfId="0" applyFont="1" applyFill="1" applyBorder="1" applyAlignment="1">
      <alignment/>
    </xf>
    <xf numFmtId="3" fontId="10" fillId="32" borderId="48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17" fillId="0" borderId="65" xfId="0" applyFont="1" applyFill="1" applyBorder="1" applyAlignment="1">
      <alignment/>
    </xf>
    <xf numFmtId="0" fontId="17" fillId="0" borderId="66" xfId="0" applyFont="1" applyFill="1" applyBorder="1" applyAlignment="1">
      <alignment/>
    </xf>
    <xf numFmtId="49" fontId="5" fillId="34" borderId="53" xfId="0" applyNumberFormat="1" applyFont="1" applyFill="1" applyBorder="1" applyAlignment="1">
      <alignment/>
    </xf>
    <xf numFmtId="0" fontId="17" fillId="0" borderId="67" xfId="0" applyFont="1" applyFill="1" applyBorder="1" applyAlignment="1">
      <alignment/>
    </xf>
    <xf numFmtId="49" fontId="5" fillId="32" borderId="10" xfId="0" applyNumberFormat="1" applyFont="1" applyFill="1" applyBorder="1" applyAlignment="1">
      <alignment/>
    </xf>
    <xf numFmtId="0" fontId="17" fillId="0" borderId="68" xfId="0" applyNumberFormat="1" applyFont="1" applyFill="1" applyBorder="1" applyAlignment="1">
      <alignment horizontal="center"/>
    </xf>
    <xf numFmtId="0" fontId="17" fillId="0" borderId="69" xfId="0" applyFont="1" applyFill="1" applyBorder="1" applyAlignment="1">
      <alignment/>
    </xf>
    <xf numFmtId="49" fontId="5" fillId="32" borderId="35" xfId="0" applyNumberFormat="1" applyFont="1" applyFill="1" applyBorder="1" applyAlignment="1">
      <alignment/>
    </xf>
    <xf numFmtId="0" fontId="17" fillId="34" borderId="19" xfId="0" applyFont="1" applyFill="1" applyBorder="1" applyAlignment="1">
      <alignment horizontal="center"/>
    </xf>
    <xf numFmtId="0" fontId="17" fillId="34" borderId="70" xfId="0" applyFont="1" applyFill="1" applyBorder="1" applyAlignment="1">
      <alignment horizontal="left"/>
    </xf>
    <xf numFmtId="0" fontId="17" fillId="0" borderId="27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5" fillId="36" borderId="19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/>
    </xf>
    <xf numFmtId="3" fontId="17" fillId="0" borderId="48" xfId="0" applyNumberFormat="1" applyFont="1" applyBorder="1" applyAlignment="1">
      <alignment horizontal="right"/>
    </xf>
    <xf numFmtId="3" fontId="17" fillId="34" borderId="48" xfId="0" applyNumberFormat="1" applyFont="1" applyFill="1" applyBorder="1" applyAlignment="1">
      <alignment horizontal="right"/>
    </xf>
    <xf numFmtId="3" fontId="17" fillId="36" borderId="48" xfId="0" applyNumberFormat="1" applyFont="1" applyFill="1" applyBorder="1" applyAlignment="1">
      <alignment horizontal="right"/>
    </xf>
    <xf numFmtId="0" fontId="17" fillId="0" borderId="68" xfId="0" applyFont="1" applyFill="1" applyBorder="1" applyAlignment="1">
      <alignment horizontal="center"/>
    </xf>
    <xf numFmtId="0" fontId="17" fillId="0" borderId="68" xfId="0" applyFont="1" applyFill="1" applyBorder="1" applyAlignment="1">
      <alignment/>
    </xf>
    <xf numFmtId="0" fontId="71" fillId="0" borderId="44" xfId="0" applyFont="1" applyFill="1" applyBorder="1" applyAlignment="1">
      <alignment horizontal="center"/>
    </xf>
    <xf numFmtId="0" fontId="71" fillId="0" borderId="44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49" fontId="5" fillId="34" borderId="71" xfId="0" applyNumberFormat="1" applyFont="1" applyFill="1" applyBorder="1" applyAlignment="1">
      <alignment/>
    </xf>
    <xf numFmtId="0" fontId="17" fillId="34" borderId="72" xfId="0" applyFont="1" applyFill="1" applyBorder="1" applyAlignment="1">
      <alignment horizontal="center"/>
    </xf>
    <xf numFmtId="0" fontId="17" fillId="34" borderId="72" xfId="0" applyFont="1" applyFill="1" applyBorder="1" applyAlignment="1">
      <alignment/>
    </xf>
    <xf numFmtId="49" fontId="5" fillId="32" borderId="10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48" xfId="0" applyFont="1" applyBorder="1" applyAlignment="1">
      <alignment/>
    </xf>
    <xf numFmtId="191" fontId="0" fillId="0" borderId="48" xfId="0" applyNumberFormat="1" applyBorder="1" applyAlignment="1">
      <alignment/>
    </xf>
    <xf numFmtId="0" fontId="0" fillId="37" borderId="48" xfId="0" applyFont="1" applyFill="1" applyBorder="1" applyAlignment="1">
      <alignment/>
    </xf>
    <xf numFmtId="191" fontId="0" fillId="37" borderId="48" xfId="0" applyNumberFormat="1" applyFill="1" applyBorder="1" applyAlignment="1">
      <alignment/>
    </xf>
    <xf numFmtId="0" fontId="3" fillId="38" borderId="48" xfId="0" applyFont="1" applyFill="1" applyBorder="1" applyAlignment="1">
      <alignment/>
    </xf>
    <xf numFmtId="0" fontId="73" fillId="0" borderId="0" xfId="0" applyFont="1" applyAlignment="1">
      <alignment/>
    </xf>
    <xf numFmtId="191" fontId="0" fillId="0" borderId="0" xfId="0" applyNumberFormat="1" applyAlignment="1">
      <alignment/>
    </xf>
    <xf numFmtId="3" fontId="7" fillId="32" borderId="73" xfId="0" applyNumberFormat="1" applyFont="1" applyFill="1" applyBorder="1" applyAlignment="1">
      <alignment vertical="center" wrapText="1"/>
    </xf>
    <xf numFmtId="3" fontId="74" fillId="32" borderId="74" xfId="0" applyNumberFormat="1" applyFont="1" applyFill="1" applyBorder="1" applyAlignment="1">
      <alignment vertical="center" wrapText="1"/>
    </xf>
    <xf numFmtId="3" fontId="6" fillId="39" borderId="49" xfId="0" applyNumberFormat="1" applyFont="1" applyFill="1" applyBorder="1" applyAlignment="1">
      <alignment/>
    </xf>
    <xf numFmtId="3" fontId="6" fillId="39" borderId="50" xfId="0" applyNumberFormat="1" applyFont="1" applyFill="1" applyBorder="1" applyAlignment="1">
      <alignment/>
    </xf>
    <xf numFmtId="3" fontId="6" fillId="39" borderId="51" xfId="0" applyNumberFormat="1" applyFont="1" applyFill="1" applyBorder="1" applyAlignment="1">
      <alignment/>
    </xf>
    <xf numFmtId="3" fontId="7" fillId="32" borderId="75" xfId="0" applyNumberFormat="1" applyFont="1" applyFill="1" applyBorder="1" applyAlignment="1">
      <alignment/>
    </xf>
    <xf numFmtId="3" fontId="6" fillId="39" borderId="53" xfId="0" applyNumberFormat="1" applyFont="1" applyFill="1" applyBorder="1" applyAlignment="1">
      <alignment/>
    </xf>
    <xf numFmtId="3" fontId="6" fillId="39" borderId="48" xfId="0" applyNumberFormat="1" applyFont="1" applyFill="1" applyBorder="1" applyAlignment="1">
      <alignment/>
    </xf>
    <xf numFmtId="3" fontId="6" fillId="39" borderId="68" xfId="0" applyNumberFormat="1" applyFont="1" applyFill="1" applyBorder="1" applyAlignment="1">
      <alignment/>
    </xf>
    <xf numFmtId="3" fontId="74" fillId="32" borderId="11" xfId="0" applyNumberFormat="1" applyFont="1" applyFill="1" applyBorder="1" applyAlignment="1">
      <alignment/>
    </xf>
    <xf numFmtId="3" fontId="6" fillId="39" borderId="41" xfId="0" applyNumberFormat="1" applyFont="1" applyFill="1" applyBorder="1" applyAlignment="1">
      <alignment/>
    </xf>
    <xf numFmtId="3" fontId="6" fillId="39" borderId="16" xfId="0" applyNumberFormat="1" applyFont="1" applyFill="1" applyBorder="1" applyAlignment="1">
      <alignment/>
    </xf>
    <xf numFmtId="3" fontId="6" fillId="39" borderId="15" xfId="0" applyNumberFormat="1" applyFont="1" applyFill="1" applyBorder="1" applyAlignment="1">
      <alignment/>
    </xf>
    <xf numFmtId="3" fontId="6" fillId="39" borderId="44" xfId="0" applyNumberFormat="1" applyFont="1" applyFill="1" applyBorder="1" applyAlignment="1">
      <alignment/>
    </xf>
    <xf numFmtId="3" fontId="6" fillId="39" borderId="56" xfId="0" applyNumberFormat="1" applyFont="1" applyFill="1" applyBorder="1" applyAlignment="1">
      <alignment/>
    </xf>
    <xf numFmtId="3" fontId="6" fillId="39" borderId="29" xfId="0" applyNumberFormat="1" applyFont="1" applyFill="1" applyBorder="1" applyAlignment="1">
      <alignment/>
    </xf>
    <xf numFmtId="3" fontId="6" fillId="39" borderId="19" xfId="0" applyNumberFormat="1" applyFont="1" applyFill="1" applyBorder="1" applyAlignment="1">
      <alignment/>
    </xf>
    <xf numFmtId="3" fontId="7" fillId="32" borderId="19" xfId="0" applyNumberFormat="1" applyFont="1" applyFill="1" applyBorder="1" applyAlignment="1">
      <alignment/>
    </xf>
    <xf numFmtId="3" fontId="6" fillId="39" borderId="64" xfId="0" applyNumberFormat="1" applyFont="1" applyFill="1" applyBorder="1" applyAlignment="1">
      <alignment/>
    </xf>
    <xf numFmtId="3" fontId="7" fillId="32" borderId="29" xfId="0" applyNumberFormat="1" applyFont="1" applyFill="1" applyBorder="1" applyAlignment="1">
      <alignment/>
    </xf>
    <xf numFmtId="3" fontId="74" fillId="32" borderId="76" xfId="0" applyNumberFormat="1" applyFont="1" applyFill="1" applyBorder="1" applyAlignment="1">
      <alignment/>
    </xf>
    <xf numFmtId="3" fontId="6" fillId="39" borderId="61" xfId="0" applyNumberFormat="1" applyFont="1" applyFill="1" applyBorder="1" applyAlignment="1">
      <alignment/>
    </xf>
    <xf numFmtId="3" fontId="6" fillId="39" borderId="60" xfId="0" applyNumberFormat="1" applyFont="1" applyFill="1" applyBorder="1" applyAlignment="1">
      <alignment/>
    </xf>
    <xf numFmtId="3" fontId="7" fillId="36" borderId="75" xfId="0" applyNumberFormat="1" applyFont="1" applyFill="1" applyBorder="1" applyAlignment="1">
      <alignment/>
    </xf>
    <xf numFmtId="3" fontId="74" fillId="36" borderId="75" xfId="0" applyNumberFormat="1" applyFont="1" applyFill="1" applyBorder="1" applyAlignment="1">
      <alignment/>
    </xf>
    <xf numFmtId="3" fontId="7" fillId="32" borderId="55" xfId="0" applyNumberFormat="1" applyFont="1" applyFill="1" applyBorder="1" applyAlignment="1">
      <alignment/>
    </xf>
    <xf numFmtId="3" fontId="74" fillId="32" borderId="66" xfId="0" applyNumberFormat="1" applyFont="1" applyFill="1" applyBorder="1" applyAlignment="1">
      <alignment/>
    </xf>
    <xf numFmtId="3" fontId="6" fillId="39" borderId="10" xfId="0" applyNumberFormat="1" applyFont="1" applyFill="1" applyBorder="1" applyAlignment="1">
      <alignment/>
    </xf>
    <xf numFmtId="3" fontId="6" fillId="39" borderId="17" xfId="0" applyNumberFormat="1" applyFont="1" applyFill="1" applyBorder="1" applyAlignment="1">
      <alignment/>
    </xf>
    <xf numFmtId="3" fontId="7" fillId="33" borderId="77" xfId="0" applyNumberFormat="1" applyFont="1" applyFill="1" applyBorder="1" applyAlignment="1">
      <alignment/>
    </xf>
    <xf numFmtId="3" fontId="74" fillId="33" borderId="78" xfId="0" applyNumberFormat="1" applyFont="1" applyFill="1" applyBorder="1" applyAlignment="1">
      <alignment/>
    </xf>
    <xf numFmtId="0" fontId="5" fillId="33" borderId="79" xfId="0" applyFont="1" applyFill="1" applyBorder="1" applyAlignment="1">
      <alignment/>
    </xf>
    <xf numFmtId="3" fontId="5" fillId="33" borderId="29" xfId="0" applyNumberFormat="1" applyFont="1" applyFill="1" applyBorder="1" applyAlignment="1">
      <alignment horizontal="right"/>
    </xf>
    <xf numFmtId="3" fontId="5" fillId="35" borderId="29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41" xfId="0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0" fontId="17" fillId="0" borderId="17" xfId="0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55" xfId="0" applyFont="1" applyBorder="1" applyAlignment="1">
      <alignment/>
    </xf>
    <xf numFmtId="3" fontId="17" fillId="0" borderId="66" xfId="0" applyNumberFormat="1" applyFont="1" applyBorder="1" applyAlignment="1">
      <alignment/>
    </xf>
    <xf numFmtId="3" fontId="17" fillId="0" borderId="55" xfId="0" applyNumberFormat="1" applyFont="1" applyBorder="1" applyAlignment="1">
      <alignment/>
    </xf>
    <xf numFmtId="0" fontId="5" fillId="33" borderId="25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17" fillId="0" borderId="18" xfId="0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3" xfId="0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4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33" borderId="80" xfId="0" applyFont="1" applyFill="1" applyBorder="1" applyAlignment="1">
      <alignment/>
    </xf>
    <xf numFmtId="0" fontId="5" fillId="33" borderId="8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5" borderId="36" xfId="0" applyNumberFormat="1" applyFont="1" applyFill="1" applyBorder="1" applyAlignment="1">
      <alignment/>
    </xf>
    <xf numFmtId="49" fontId="17" fillId="32" borderId="82" xfId="0" applyNumberFormat="1" applyFont="1" applyFill="1" applyBorder="1" applyAlignment="1">
      <alignment/>
    </xf>
    <xf numFmtId="0" fontId="17" fillId="34" borderId="48" xfId="0" applyFont="1" applyFill="1" applyBorder="1" applyAlignment="1">
      <alignment horizontal="left"/>
    </xf>
    <xf numFmtId="0" fontId="17" fillId="0" borderId="48" xfId="0" applyFont="1" applyBorder="1" applyAlignment="1">
      <alignment/>
    </xf>
    <xf numFmtId="49" fontId="17" fillId="0" borderId="82" xfId="0" applyNumberFormat="1" applyFont="1" applyBorder="1" applyAlignment="1">
      <alignment/>
    </xf>
    <xf numFmtId="49" fontId="17" fillId="0" borderId="48" xfId="0" applyNumberFormat="1" applyFont="1" applyBorder="1" applyAlignment="1">
      <alignment/>
    </xf>
    <xf numFmtId="49" fontId="17" fillId="34" borderId="82" xfId="0" applyNumberFormat="1" applyFont="1" applyFill="1" applyBorder="1" applyAlignment="1">
      <alignment/>
    </xf>
    <xf numFmtId="3" fontId="17" fillId="34" borderId="48" xfId="0" applyNumberFormat="1" applyFont="1" applyFill="1" applyBorder="1" applyAlignment="1">
      <alignment horizontal="center"/>
    </xf>
    <xf numFmtId="49" fontId="17" fillId="0" borderId="82" xfId="0" applyNumberFormat="1" applyFont="1" applyBorder="1" applyAlignment="1">
      <alignment horizontal="center"/>
    </xf>
    <xf numFmtId="49" fontId="17" fillId="32" borderId="82" xfId="0" applyNumberFormat="1" applyFont="1" applyFill="1" applyBorder="1" applyAlignment="1">
      <alignment/>
    </xf>
    <xf numFmtId="49" fontId="17" fillId="34" borderId="82" xfId="0" applyNumberFormat="1" applyFont="1" applyFill="1" applyBorder="1" applyAlignment="1">
      <alignment/>
    </xf>
    <xf numFmtId="49" fontId="17" fillId="36" borderId="82" xfId="0" applyNumberFormat="1" applyFont="1" applyFill="1" applyBorder="1" applyAlignment="1">
      <alignment/>
    </xf>
    <xf numFmtId="49" fontId="17" fillId="34" borderId="65" xfId="0" applyNumberFormat="1" applyFont="1" applyFill="1" applyBorder="1" applyAlignment="1">
      <alignment/>
    </xf>
    <xf numFmtId="0" fontId="6" fillId="34" borderId="83" xfId="0" applyFont="1" applyFill="1" applyBorder="1" applyAlignment="1">
      <alignment/>
    </xf>
    <xf numFmtId="3" fontId="17" fillId="0" borderId="48" xfId="0" applyNumberFormat="1" applyFont="1" applyBorder="1" applyAlignment="1">
      <alignment horizontal="center"/>
    </xf>
    <xf numFmtId="0" fontId="17" fillId="0" borderId="48" xfId="0" applyFont="1" applyFill="1" applyBorder="1" applyAlignment="1">
      <alignment/>
    </xf>
    <xf numFmtId="49" fontId="75" fillId="34" borderId="82" xfId="0" applyNumberFormat="1" applyFont="1" applyFill="1" applyBorder="1" applyAlignment="1">
      <alignment/>
    </xf>
    <xf numFmtId="49" fontId="17" fillId="32" borderId="82" xfId="0" applyNumberFormat="1" applyFont="1" applyFill="1" applyBorder="1" applyAlignment="1">
      <alignment horizontal="left"/>
    </xf>
    <xf numFmtId="49" fontId="17" fillId="0" borderId="48" xfId="0" applyNumberFormat="1" applyFont="1" applyBorder="1" applyAlignment="1">
      <alignment horizontal="center"/>
    </xf>
    <xf numFmtId="49" fontId="17" fillId="35" borderId="82" xfId="0" applyNumberFormat="1" applyFont="1" applyFill="1" applyBorder="1" applyAlignment="1">
      <alignment/>
    </xf>
    <xf numFmtId="49" fontId="17" fillId="35" borderId="48" xfId="0" applyNumberFormat="1" applyFont="1" applyFill="1" applyBorder="1" applyAlignment="1">
      <alignment/>
    </xf>
    <xf numFmtId="0" fontId="17" fillId="35" borderId="48" xfId="0" applyFont="1" applyFill="1" applyBorder="1" applyAlignment="1">
      <alignment/>
    </xf>
    <xf numFmtId="49" fontId="17" fillId="34" borderId="48" xfId="0" applyNumberFormat="1" applyFont="1" applyFill="1" applyBorder="1" applyAlignment="1">
      <alignment/>
    </xf>
    <xf numFmtId="0" fontId="17" fillId="34" borderId="48" xfId="0" applyFont="1" applyFill="1" applyBorder="1" applyAlignment="1">
      <alignment/>
    </xf>
    <xf numFmtId="3" fontId="17" fillId="33" borderId="84" xfId="0" applyNumberFormat="1" applyFont="1" applyFill="1" applyBorder="1" applyAlignment="1">
      <alignment/>
    </xf>
    <xf numFmtId="0" fontId="76" fillId="0" borderId="0" xfId="0" applyFont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5" fillId="36" borderId="48" xfId="0" applyNumberFormat="1" applyFont="1" applyFill="1" applyBorder="1" applyAlignment="1">
      <alignment horizontal="right"/>
    </xf>
    <xf numFmtId="3" fontId="5" fillId="34" borderId="48" xfId="0" applyNumberFormat="1" applyFont="1" applyFill="1" applyBorder="1" applyAlignment="1">
      <alignment horizontal="right"/>
    </xf>
    <xf numFmtId="0" fontId="17" fillId="34" borderId="48" xfId="0" applyFont="1" applyFill="1" applyBorder="1" applyAlignment="1">
      <alignment horizontal="right"/>
    </xf>
    <xf numFmtId="49" fontId="2" fillId="0" borderId="17" xfId="0" applyNumberFormat="1" applyFont="1" applyBorder="1" applyAlignment="1">
      <alignment/>
    </xf>
    <xf numFmtId="0" fontId="6" fillId="0" borderId="83" xfId="0" applyFont="1" applyBorder="1" applyAlignment="1">
      <alignment/>
    </xf>
    <xf numFmtId="0" fontId="77" fillId="0" borderId="16" xfId="0" applyFont="1" applyBorder="1" applyAlignment="1">
      <alignment/>
    </xf>
    <xf numFmtId="3" fontId="78" fillId="39" borderId="44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78" fillId="40" borderId="85" xfId="0" applyNumberFormat="1" applyFont="1" applyFill="1" applyBorder="1" applyAlignment="1">
      <alignment/>
    </xf>
    <xf numFmtId="3" fontId="6" fillId="40" borderId="53" xfId="0" applyNumberFormat="1" applyFont="1" applyFill="1" applyBorder="1" applyAlignment="1">
      <alignment/>
    </xf>
    <xf numFmtId="3" fontId="6" fillId="40" borderId="48" xfId="0" applyNumberFormat="1" applyFont="1" applyFill="1" applyBorder="1" applyAlignment="1">
      <alignment/>
    </xf>
    <xf numFmtId="3" fontId="78" fillId="40" borderId="68" xfId="0" applyNumberFormat="1" applyFont="1" applyFill="1" applyBorder="1" applyAlignment="1">
      <alignment/>
    </xf>
    <xf numFmtId="3" fontId="6" fillId="40" borderId="41" xfId="0" applyNumberFormat="1" applyFont="1" applyFill="1" applyBorder="1" applyAlignment="1">
      <alignment/>
    </xf>
    <xf numFmtId="3" fontId="6" fillId="40" borderId="16" xfId="0" applyNumberFormat="1" applyFont="1" applyFill="1" applyBorder="1" applyAlignment="1">
      <alignment/>
    </xf>
    <xf numFmtId="3" fontId="6" fillId="40" borderId="68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78" fillId="40" borderId="72" xfId="0" applyNumberFormat="1" applyFont="1" applyFill="1" applyBorder="1" applyAlignment="1">
      <alignment/>
    </xf>
    <xf numFmtId="3" fontId="78" fillId="40" borderId="12" xfId="0" applyNumberFormat="1" applyFont="1" applyFill="1" applyBorder="1" applyAlignment="1">
      <alignment/>
    </xf>
    <xf numFmtId="3" fontId="78" fillId="40" borderId="18" xfId="0" applyNumberFormat="1" applyFont="1" applyFill="1" applyBorder="1" applyAlignment="1">
      <alignment/>
    </xf>
    <xf numFmtId="3" fontId="78" fillId="40" borderId="86" xfId="0" applyNumberFormat="1" applyFont="1" applyFill="1" applyBorder="1" applyAlignment="1">
      <alignment/>
    </xf>
    <xf numFmtId="3" fontId="78" fillId="40" borderId="87" xfId="0" applyNumberFormat="1" applyFont="1" applyFill="1" applyBorder="1" applyAlignment="1">
      <alignment/>
    </xf>
    <xf numFmtId="3" fontId="6" fillId="40" borderId="49" xfId="0" applyNumberFormat="1" applyFont="1" applyFill="1" applyBorder="1" applyAlignment="1">
      <alignment/>
    </xf>
    <xf numFmtId="3" fontId="6" fillId="40" borderId="50" xfId="0" applyNumberFormat="1" applyFont="1" applyFill="1" applyBorder="1" applyAlignment="1">
      <alignment/>
    </xf>
    <xf numFmtId="3" fontId="6" fillId="40" borderId="60" xfId="0" applyNumberFormat="1" applyFont="1" applyFill="1" applyBorder="1" applyAlignment="1">
      <alignment/>
    </xf>
    <xf numFmtId="3" fontId="6" fillId="40" borderId="12" xfId="0" applyNumberFormat="1" applyFont="1" applyFill="1" applyBorder="1" applyAlignment="1">
      <alignment/>
    </xf>
    <xf numFmtId="3" fontId="78" fillId="40" borderId="32" xfId="0" applyNumberFormat="1" applyFont="1" applyFill="1" applyBorder="1" applyAlignment="1">
      <alignment/>
    </xf>
    <xf numFmtId="3" fontId="78" fillId="40" borderId="53" xfId="0" applyNumberFormat="1" applyFont="1" applyFill="1" applyBorder="1" applyAlignment="1">
      <alignment/>
    </xf>
    <xf numFmtId="3" fontId="78" fillId="40" borderId="48" xfId="0" applyNumberFormat="1" applyFont="1" applyFill="1" applyBorder="1" applyAlignment="1">
      <alignment/>
    </xf>
    <xf numFmtId="3" fontId="78" fillId="40" borderId="19" xfId="0" applyNumberFormat="1" applyFont="1" applyFill="1" applyBorder="1" applyAlignment="1">
      <alignment/>
    </xf>
    <xf numFmtId="3" fontId="78" fillId="40" borderId="10" xfId="0" applyNumberFormat="1" applyFont="1" applyFill="1" applyBorder="1" applyAlignment="1">
      <alignment/>
    </xf>
    <xf numFmtId="3" fontId="78" fillId="40" borderId="29" xfId="0" applyNumberFormat="1" applyFont="1" applyFill="1" applyBorder="1" applyAlignment="1">
      <alignment/>
    </xf>
    <xf numFmtId="3" fontId="78" fillId="40" borderId="14" xfId="0" applyNumberFormat="1" applyFont="1" applyFill="1" applyBorder="1" applyAlignment="1">
      <alignment/>
    </xf>
    <xf numFmtId="3" fontId="78" fillId="40" borderId="11" xfId="0" applyNumberFormat="1" applyFont="1" applyFill="1" applyBorder="1" applyAlignment="1">
      <alignment/>
    </xf>
    <xf numFmtId="3" fontId="79" fillId="0" borderId="48" xfId="0" applyNumberFormat="1" applyFont="1" applyBorder="1" applyAlignment="1">
      <alignment/>
    </xf>
    <xf numFmtId="3" fontId="5" fillId="36" borderId="29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0" fillId="36" borderId="48" xfId="0" applyNumberFormat="1" applyFill="1" applyBorder="1" applyAlignment="1">
      <alignment/>
    </xf>
    <xf numFmtId="3" fontId="80" fillId="36" borderId="48" xfId="0" applyNumberFormat="1" applyFont="1" applyFill="1" applyBorder="1" applyAlignment="1">
      <alignment/>
    </xf>
    <xf numFmtId="0" fontId="7" fillId="0" borderId="48" xfId="0" applyFont="1" applyBorder="1" applyAlignment="1">
      <alignment vertical="center"/>
    </xf>
    <xf numFmtId="3" fontId="7" fillId="36" borderId="48" xfId="0" applyNumberFormat="1" applyFont="1" applyFill="1" applyBorder="1" applyAlignment="1">
      <alignment vertical="center"/>
    </xf>
    <xf numFmtId="0" fontId="7" fillId="0" borderId="48" xfId="0" applyFont="1" applyBorder="1" applyAlignment="1">
      <alignment/>
    </xf>
    <xf numFmtId="3" fontId="7" fillId="36" borderId="48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0" fontId="10" fillId="32" borderId="48" xfId="0" applyFont="1" applyFill="1" applyBorder="1" applyAlignment="1">
      <alignment/>
    </xf>
    <xf numFmtId="3" fontId="1" fillId="41" borderId="29" xfId="0" applyNumberFormat="1" applyFont="1" applyFill="1" applyBorder="1" applyAlignment="1">
      <alignment/>
    </xf>
    <xf numFmtId="3" fontId="1" fillId="38" borderId="55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1" fillId="34" borderId="55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6" fillId="34" borderId="41" xfId="0" applyNumberFormat="1" applyFont="1" applyFill="1" applyBorder="1" applyAlignment="1">
      <alignment/>
    </xf>
    <xf numFmtId="3" fontId="16" fillId="34" borderId="16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2" fillId="34" borderId="44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1" fillId="36" borderId="29" xfId="0" applyNumberFormat="1" applyFont="1" applyFill="1" applyBorder="1" applyAlignment="1">
      <alignment/>
    </xf>
    <xf numFmtId="3" fontId="1" fillId="35" borderId="29" xfId="0" applyNumberFormat="1" applyFont="1" applyFill="1" applyBorder="1" applyAlignment="1">
      <alignment/>
    </xf>
    <xf numFmtId="3" fontId="1" fillId="35" borderId="22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6" fillId="39" borderId="72" xfId="0" applyNumberFormat="1" applyFont="1" applyFill="1" applyBorder="1" applyAlignment="1">
      <alignment/>
    </xf>
    <xf numFmtId="3" fontId="78" fillId="39" borderId="10" xfId="0" applyNumberFormat="1" applyFont="1" applyFill="1" applyBorder="1" applyAlignment="1">
      <alignment/>
    </xf>
    <xf numFmtId="3" fontId="6" fillId="39" borderId="88" xfId="0" applyNumberFormat="1" applyFont="1" applyFill="1" applyBorder="1" applyAlignment="1">
      <alignment/>
    </xf>
    <xf numFmtId="3" fontId="6" fillId="39" borderId="89" xfId="0" applyNumberFormat="1" applyFont="1" applyFill="1" applyBorder="1" applyAlignment="1">
      <alignment/>
    </xf>
    <xf numFmtId="3" fontId="6" fillId="39" borderId="55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74" fillId="35" borderId="10" xfId="0" applyNumberFormat="1" applyFont="1" applyFill="1" applyBorder="1" applyAlignment="1">
      <alignment/>
    </xf>
    <xf numFmtId="3" fontId="6" fillId="40" borderId="56" xfId="0" applyNumberFormat="1" applyFont="1" applyFill="1" applyBorder="1" applyAlignment="1">
      <alignment/>
    </xf>
    <xf numFmtId="3" fontId="78" fillId="40" borderId="9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5" fillId="9" borderId="10" xfId="0" applyNumberFormat="1" applyFont="1" applyFill="1" applyBorder="1" applyAlignment="1">
      <alignment/>
    </xf>
    <xf numFmtId="3" fontId="5" fillId="9" borderId="10" xfId="0" applyNumberFormat="1" applyFont="1" applyFill="1" applyBorder="1" applyAlignment="1">
      <alignment/>
    </xf>
    <xf numFmtId="197" fontId="79" fillId="32" borderId="48" xfId="0" applyNumberFormat="1" applyFont="1" applyFill="1" applyBorder="1" applyAlignment="1">
      <alignment/>
    </xf>
    <xf numFmtId="197" fontId="79" fillId="0" borderId="48" xfId="0" applyNumberFormat="1" applyFont="1" applyBorder="1" applyAlignment="1">
      <alignment/>
    </xf>
    <xf numFmtId="3" fontId="79" fillId="32" borderId="48" xfId="0" applyNumberFormat="1" applyFont="1" applyFill="1" applyBorder="1" applyAlignment="1">
      <alignment/>
    </xf>
    <xf numFmtId="3" fontId="79" fillId="34" borderId="48" xfId="0" applyNumberFormat="1" applyFont="1" applyFill="1" applyBorder="1" applyAlignment="1">
      <alignment/>
    </xf>
    <xf numFmtId="3" fontId="79" fillId="36" borderId="48" xfId="0" applyNumberFormat="1" applyFont="1" applyFill="1" applyBorder="1" applyAlignment="1">
      <alignment/>
    </xf>
    <xf numFmtId="3" fontId="79" fillId="35" borderId="48" xfId="0" applyNumberFormat="1" applyFont="1" applyFill="1" applyBorder="1" applyAlignment="1">
      <alignment/>
    </xf>
    <xf numFmtId="3" fontId="79" fillId="33" borderId="84" xfId="0" applyNumberFormat="1" applyFont="1" applyFill="1" applyBorder="1" applyAlignment="1">
      <alignment/>
    </xf>
    <xf numFmtId="197" fontId="79" fillId="34" borderId="48" xfId="0" applyNumberFormat="1" applyFont="1" applyFill="1" applyBorder="1" applyAlignment="1">
      <alignment horizontal="right"/>
    </xf>
    <xf numFmtId="3" fontId="79" fillId="36" borderId="48" xfId="0" applyNumberFormat="1" applyFont="1" applyFill="1" applyBorder="1" applyAlignment="1">
      <alignment horizontal="right"/>
    </xf>
    <xf numFmtId="3" fontId="81" fillId="36" borderId="48" xfId="0" applyNumberFormat="1" applyFont="1" applyFill="1" applyBorder="1" applyAlignment="1">
      <alignment horizontal="right"/>
    </xf>
    <xf numFmtId="197" fontId="79" fillId="0" borderId="48" xfId="0" applyNumberFormat="1" applyFont="1" applyBorder="1" applyAlignment="1">
      <alignment horizontal="right"/>
    </xf>
    <xf numFmtId="3" fontId="79" fillId="32" borderId="48" xfId="0" applyNumberFormat="1" applyFont="1" applyFill="1" applyBorder="1" applyAlignment="1">
      <alignment horizontal="left"/>
    </xf>
    <xf numFmtId="3" fontId="79" fillId="0" borderId="48" xfId="0" applyNumberFormat="1" applyFont="1" applyBorder="1" applyAlignment="1">
      <alignment horizontal="left"/>
    </xf>
    <xf numFmtId="169" fontId="79" fillId="32" borderId="48" xfId="0" applyNumberFormat="1" applyFont="1" applyFill="1" applyBorder="1" applyAlignment="1">
      <alignment horizontal="left"/>
    </xf>
    <xf numFmtId="169" fontId="79" fillId="34" borderId="48" xfId="0" applyNumberFormat="1" applyFont="1" applyFill="1" applyBorder="1" applyAlignment="1">
      <alignment horizontal="left"/>
    </xf>
    <xf numFmtId="197" fontId="79" fillId="0" borderId="48" xfId="0" applyNumberFormat="1" applyFont="1" applyBorder="1" applyAlignment="1">
      <alignment horizontal="center"/>
    </xf>
    <xf numFmtId="3" fontId="79" fillId="32" borderId="48" xfId="0" applyNumberFormat="1" applyFont="1" applyFill="1" applyBorder="1" applyAlignment="1">
      <alignment horizontal="center"/>
    </xf>
    <xf numFmtId="3" fontId="79" fillId="0" borderId="48" xfId="0" applyNumberFormat="1" applyFont="1" applyBorder="1" applyAlignment="1">
      <alignment horizontal="center"/>
    </xf>
    <xf numFmtId="3" fontId="79" fillId="34" borderId="48" xfId="0" applyNumberFormat="1" applyFont="1" applyFill="1" applyBorder="1" applyAlignment="1">
      <alignment horizontal="center"/>
    </xf>
    <xf numFmtId="3" fontId="79" fillId="36" borderId="48" xfId="0" applyNumberFormat="1" applyFont="1" applyFill="1" applyBorder="1" applyAlignment="1">
      <alignment horizontal="center"/>
    </xf>
    <xf numFmtId="3" fontId="79" fillId="0" borderId="48" xfId="0" applyNumberFormat="1" applyFont="1" applyFill="1" applyBorder="1" applyAlignment="1">
      <alignment horizontal="center"/>
    </xf>
    <xf numFmtId="3" fontId="17" fillId="34" borderId="84" xfId="0" applyNumberFormat="1" applyFont="1" applyFill="1" applyBorder="1" applyAlignment="1">
      <alignment/>
    </xf>
    <xf numFmtId="192" fontId="79" fillId="34" borderId="48" xfId="0" applyNumberFormat="1" applyFont="1" applyFill="1" applyBorder="1" applyAlignment="1">
      <alignment horizontal="right"/>
    </xf>
    <xf numFmtId="3" fontId="79" fillId="34" borderId="48" xfId="0" applyNumberFormat="1" applyFont="1" applyFill="1" applyBorder="1" applyAlignment="1">
      <alignment horizontal="right"/>
    </xf>
    <xf numFmtId="3" fontId="81" fillId="34" borderId="48" xfId="0" applyNumberFormat="1" applyFont="1" applyFill="1" applyBorder="1" applyAlignment="1">
      <alignment horizontal="right"/>
    </xf>
    <xf numFmtId="192" fontId="5" fillId="38" borderId="48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4" fontId="0" fillId="0" borderId="91" xfId="0" applyNumberForma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7" fillId="0" borderId="48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1" fillId="33" borderId="78" xfId="0" applyNumberFormat="1" applyFont="1" applyFill="1" applyBorder="1" applyAlignment="1">
      <alignment horizontal="center" vertical="center" wrapText="1"/>
    </xf>
    <xf numFmtId="3" fontId="1" fillId="33" borderId="74" xfId="0" applyNumberFormat="1" applyFont="1" applyFill="1" applyBorder="1" applyAlignment="1">
      <alignment horizontal="center" vertical="center" wrapText="1"/>
    </xf>
    <xf numFmtId="3" fontId="6" fillId="9" borderId="49" xfId="0" applyNumberFormat="1" applyFont="1" applyFill="1" applyBorder="1" applyAlignment="1">
      <alignment/>
    </xf>
    <xf numFmtId="3" fontId="6" fillId="9" borderId="50" xfId="0" applyNumberFormat="1" applyFont="1" applyFill="1" applyBorder="1" applyAlignment="1">
      <alignment/>
    </xf>
    <xf numFmtId="3" fontId="6" fillId="9" borderId="51" xfId="0" applyNumberFormat="1" applyFont="1" applyFill="1" applyBorder="1" applyAlignment="1">
      <alignment/>
    </xf>
    <xf numFmtId="3" fontId="6" fillId="9" borderId="88" xfId="0" applyNumberFormat="1" applyFont="1" applyFill="1" applyBorder="1" applyAlignment="1">
      <alignment/>
    </xf>
    <xf numFmtId="3" fontId="6" fillId="9" borderId="89" xfId="0" applyNumberFormat="1" applyFont="1" applyFill="1" applyBorder="1" applyAlignment="1">
      <alignment/>
    </xf>
    <xf numFmtId="3" fontId="6" fillId="9" borderId="55" xfId="0" applyNumberFormat="1" applyFont="1" applyFill="1" applyBorder="1" applyAlignment="1">
      <alignment/>
    </xf>
    <xf numFmtId="3" fontId="6" fillId="9" borderId="64" xfId="0" applyNumberFormat="1" applyFont="1" applyFill="1" applyBorder="1" applyAlignment="1">
      <alignment/>
    </xf>
    <xf numFmtId="3" fontId="6" fillId="9" borderId="41" xfId="0" applyNumberFormat="1" applyFont="1" applyFill="1" applyBorder="1" applyAlignment="1">
      <alignment/>
    </xf>
    <xf numFmtId="3" fontId="6" fillId="9" borderId="16" xfId="0" applyNumberFormat="1" applyFont="1" applyFill="1" applyBorder="1" applyAlignment="1">
      <alignment/>
    </xf>
    <xf numFmtId="3" fontId="6" fillId="9" borderId="15" xfId="0" applyNumberFormat="1" applyFont="1" applyFill="1" applyBorder="1" applyAlignment="1">
      <alignment/>
    </xf>
    <xf numFmtId="3" fontId="6" fillId="9" borderId="44" xfId="0" applyNumberFormat="1" applyFont="1" applyFill="1" applyBorder="1" applyAlignment="1">
      <alignment/>
    </xf>
    <xf numFmtId="3" fontId="6" fillId="9" borderId="56" xfId="0" applyNumberFormat="1" applyFont="1" applyFill="1" applyBorder="1" applyAlignment="1">
      <alignment/>
    </xf>
    <xf numFmtId="3" fontId="6" fillId="9" borderId="29" xfId="0" applyNumberFormat="1" applyFont="1" applyFill="1" applyBorder="1" applyAlignment="1">
      <alignment/>
    </xf>
    <xf numFmtId="3" fontId="6" fillId="9" borderId="19" xfId="0" applyNumberFormat="1" applyFont="1" applyFill="1" applyBorder="1" applyAlignment="1">
      <alignment/>
    </xf>
    <xf numFmtId="3" fontId="6" fillId="9" borderId="61" xfId="0" applyNumberFormat="1" applyFont="1" applyFill="1" applyBorder="1" applyAlignment="1">
      <alignment/>
    </xf>
    <xf numFmtId="3" fontId="6" fillId="9" borderId="48" xfId="0" applyNumberFormat="1" applyFont="1" applyFill="1" applyBorder="1" applyAlignment="1">
      <alignment/>
    </xf>
    <xf numFmtId="3" fontId="6" fillId="9" borderId="60" xfId="0" applyNumberFormat="1" applyFont="1" applyFill="1" applyBorder="1" applyAlignment="1">
      <alignment/>
    </xf>
    <xf numFmtId="3" fontId="78" fillId="9" borderId="44" xfId="0" applyNumberFormat="1" applyFont="1" applyFill="1" applyBorder="1" applyAlignment="1">
      <alignment/>
    </xf>
    <xf numFmtId="3" fontId="6" fillId="9" borderId="53" xfId="0" applyNumberFormat="1" applyFont="1" applyFill="1" applyBorder="1" applyAlignment="1">
      <alignment/>
    </xf>
    <xf numFmtId="3" fontId="6" fillId="9" borderId="68" xfId="0" applyNumberFormat="1" applyFont="1" applyFill="1" applyBorder="1" applyAlignment="1">
      <alignment/>
    </xf>
    <xf numFmtId="3" fontId="6" fillId="9" borderId="72" xfId="0" applyNumberFormat="1" applyFont="1" applyFill="1" applyBorder="1" applyAlignment="1">
      <alignment/>
    </xf>
    <xf numFmtId="3" fontId="6" fillId="9" borderId="10" xfId="0" applyNumberFormat="1" applyFont="1" applyFill="1" applyBorder="1" applyAlignment="1">
      <alignment/>
    </xf>
    <xf numFmtId="3" fontId="78" fillId="9" borderId="10" xfId="0" applyNumberFormat="1" applyFont="1" applyFill="1" applyBorder="1" applyAlignment="1">
      <alignment/>
    </xf>
    <xf numFmtId="3" fontId="6" fillId="9" borderId="17" xfId="0" applyNumberFormat="1" applyFont="1" applyFill="1" applyBorder="1" applyAlignment="1">
      <alignment/>
    </xf>
    <xf numFmtId="3" fontId="2" fillId="9" borderId="10" xfId="0" applyNumberFormat="1" applyFont="1" applyFill="1" applyBorder="1" applyAlignment="1">
      <alignment/>
    </xf>
    <xf numFmtId="3" fontId="1" fillId="9" borderId="29" xfId="0" applyNumberFormat="1" applyFont="1" applyFill="1" applyBorder="1" applyAlignment="1">
      <alignment/>
    </xf>
    <xf numFmtId="3" fontId="2" fillId="9" borderId="41" xfId="0" applyNumberFormat="1" applyFont="1" applyFill="1" applyBorder="1" applyAlignment="1">
      <alignment/>
    </xf>
    <xf numFmtId="3" fontId="2" fillId="9" borderId="16" xfId="0" applyNumberFormat="1" applyFont="1" applyFill="1" applyBorder="1" applyAlignment="1">
      <alignment/>
    </xf>
    <xf numFmtId="3" fontId="2" fillId="9" borderId="17" xfId="0" applyNumberFormat="1" applyFont="1" applyFill="1" applyBorder="1" applyAlignment="1">
      <alignment/>
    </xf>
    <xf numFmtId="3" fontId="1" fillId="9" borderId="55" xfId="0" applyNumberFormat="1" applyFont="1" applyFill="1" applyBorder="1" applyAlignment="1">
      <alignment/>
    </xf>
    <xf numFmtId="3" fontId="2" fillId="9" borderId="15" xfId="0" applyNumberFormat="1" applyFont="1" applyFill="1" applyBorder="1" applyAlignment="1">
      <alignment/>
    </xf>
    <xf numFmtId="3" fontId="2" fillId="9" borderId="16" xfId="0" applyNumberFormat="1" applyFont="1" applyFill="1" applyBorder="1" applyAlignment="1">
      <alignment/>
    </xf>
    <xf numFmtId="3" fontId="2" fillId="9" borderId="44" xfId="0" applyNumberFormat="1" applyFont="1" applyFill="1" applyBorder="1" applyAlignment="1">
      <alignment/>
    </xf>
    <xf numFmtId="3" fontId="2" fillId="9" borderId="17" xfId="0" applyNumberFormat="1" applyFont="1" applyFill="1" applyBorder="1" applyAlignment="1">
      <alignment/>
    </xf>
    <xf numFmtId="3" fontId="2" fillId="9" borderId="29" xfId="0" applyNumberFormat="1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3" fontId="2" fillId="9" borderId="15" xfId="0" applyNumberFormat="1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3" fontId="2" fillId="9" borderId="19" xfId="0" applyNumberFormat="1" applyFont="1" applyFill="1" applyBorder="1" applyAlignment="1">
      <alignment/>
    </xf>
    <xf numFmtId="3" fontId="17" fillId="9" borderId="18" xfId="0" applyNumberFormat="1" applyFont="1" applyFill="1" applyBorder="1" applyAlignment="1">
      <alignment/>
    </xf>
    <xf numFmtId="3" fontId="17" fillId="9" borderId="14" xfId="0" applyNumberFormat="1" applyFont="1" applyFill="1" applyBorder="1" applyAlignment="1">
      <alignment/>
    </xf>
    <xf numFmtId="3" fontId="17" fillId="9" borderId="66" xfId="0" applyNumberFormat="1" applyFont="1" applyFill="1" applyBorder="1" applyAlignment="1">
      <alignment/>
    </xf>
    <xf numFmtId="3" fontId="17" fillId="9" borderId="18" xfId="0" applyNumberFormat="1" applyFont="1" applyFill="1" applyBorder="1" applyAlignment="1">
      <alignment/>
    </xf>
    <xf numFmtId="3" fontId="17" fillId="9" borderId="13" xfId="0" applyNumberFormat="1" applyFont="1" applyFill="1" applyBorder="1" applyAlignment="1">
      <alignment/>
    </xf>
    <xf numFmtId="3" fontId="5" fillId="9" borderId="11" xfId="0" applyNumberFormat="1" applyFont="1" applyFill="1" applyBorder="1" applyAlignment="1">
      <alignment/>
    </xf>
    <xf numFmtId="3" fontId="5" fillId="9" borderId="12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 horizontal="right"/>
    </xf>
    <xf numFmtId="3" fontId="1" fillId="0" borderId="9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1" fillId="33" borderId="81" xfId="0" applyNumberFormat="1" applyFont="1" applyFill="1" applyBorder="1" applyAlignment="1">
      <alignment horizontal="right"/>
    </xf>
    <xf numFmtId="3" fontId="0" fillId="0" borderId="92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1" fillId="33" borderId="81" xfId="0" applyNumberFormat="1" applyFont="1" applyFill="1" applyBorder="1" applyAlignment="1">
      <alignment/>
    </xf>
    <xf numFmtId="3" fontId="2" fillId="35" borderId="22" xfId="0" applyNumberFormat="1" applyFont="1" applyFill="1" applyBorder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71" fillId="35" borderId="82" xfId="0" applyNumberFormat="1" applyFont="1" applyFill="1" applyBorder="1" applyAlignment="1">
      <alignment/>
    </xf>
    <xf numFmtId="3" fontId="71" fillId="35" borderId="48" xfId="0" applyNumberFormat="1" applyFont="1" applyFill="1" applyBorder="1" applyAlignment="1">
      <alignment/>
    </xf>
    <xf numFmtId="4" fontId="71" fillId="35" borderId="48" xfId="0" applyNumberFormat="1" applyFont="1" applyFill="1" applyBorder="1" applyAlignment="1">
      <alignment/>
    </xf>
    <xf numFmtId="3" fontId="71" fillId="35" borderId="48" xfId="0" applyNumberFormat="1" applyFont="1" applyFill="1" applyBorder="1" applyAlignment="1">
      <alignment/>
    </xf>
    <xf numFmtId="3" fontId="71" fillId="35" borderId="48" xfId="0" applyNumberFormat="1" applyFont="1" applyFill="1" applyBorder="1" applyAlignment="1">
      <alignment horizontal="right"/>
    </xf>
    <xf numFmtId="0" fontId="17" fillId="34" borderId="48" xfId="0" applyFont="1" applyFill="1" applyBorder="1" applyAlignment="1">
      <alignment horizontal="center"/>
    </xf>
    <xf numFmtId="191" fontId="77" fillId="42" borderId="48" xfId="0" applyNumberFormat="1" applyFont="1" applyFill="1" applyBorder="1" applyAlignment="1">
      <alignment/>
    </xf>
    <xf numFmtId="191" fontId="82" fillId="42" borderId="48" xfId="0" applyNumberFormat="1" applyFont="1" applyFill="1" applyBorder="1" applyAlignment="1">
      <alignment/>
    </xf>
    <xf numFmtId="191" fontId="77" fillId="42" borderId="53" xfId="0" applyNumberFormat="1" applyFont="1" applyFill="1" applyBorder="1" applyAlignment="1">
      <alignment/>
    </xf>
    <xf numFmtId="191" fontId="77" fillId="42" borderId="48" xfId="0" applyNumberFormat="1" applyFont="1" applyFill="1" applyBorder="1" applyAlignment="1">
      <alignment horizontal="center"/>
    </xf>
    <xf numFmtId="191" fontId="3" fillId="0" borderId="0" xfId="0" applyNumberFormat="1" applyFont="1" applyAlignment="1">
      <alignment/>
    </xf>
    <xf numFmtId="3" fontId="83" fillId="33" borderId="74" xfId="0" applyNumberFormat="1" applyFont="1" applyFill="1" applyBorder="1" applyAlignment="1">
      <alignment horizontal="center" vertical="center" wrapText="1"/>
    </xf>
    <xf numFmtId="3" fontId="83" fillId="33" borderId="78" xfId="0" applyNumberFormat="1" applyFont="1" applyFill="1" applyBorder="1" applyAlignment="1">
      <alignment horizontal="center" vertical="center" wrapText="1"/>
    </xf>
    <xf numFmtId="3" fontId="2" fillId="9" borderId="55" xfId="0" applyNumberFormat="1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3" fontId="6" fillId="39" borderId="93" xfId="0" applyNumberFormat="1" applyFont="1" applyFill="1" applyBorder="1" applyAlignment="1">
      <alignment/>
    </xf>
    <xf numFmtId="3" fontId="6" fillId="39" borderId="85" xfId="0" applyNumberFormat="1" applyFont="1" applyFill="1" applyBorder="1" applyAlignment="1">
      <alignment/>
    </xf>
    <xf numFmtId="3" fontId="6" fillId="39" borderId="94" xfId="0" applyNumberFormat="1" applyFont="1" applyFill="1" applyBorder="1" applyAlignment="1">
      <alignment/>
    </xf>
    <xf numFmtId="3" fontId="74" fillId="32" borderId="10" xfId="0" applyNumberFormat="1" applyFont="1" applyFill="1" applyBorder="1" applyAlignment="1">
      <alignment/>
    </xf>
    <xf numFmtId="3" fontId="7" fillId="32" borderId="74" xfId="0" applyNumberFormat="1" applyFont="1" applyFill="1" applyBorder="1" applyAlignment="1">
      <alignment vertical="center" wrapText="1"/>
    </xf>
    <xf numFmtId="3" fontId="7" fillId="32" borderId="11" xfId="0" applyNumberFormat="1" applyFont="1" applyFill="1" applyBorder="1" applyAlignment="1">
      <alignment/>
    </xf>
    <xf numFmtId="3" fontId="7" fillId="32" borderId="95" xfId="0" applyNumberFormat="1" applyFont="1" applyFill="1" applyBorder="1" applyAlignment="1">
      <alignment/>
    </xf>
    <xf numFmtId="3" fontId="7" fillId="32" borderId="34" xfId="0" applyNumberFormat="1" applyFont="1" applyFill="1" applyBorder="1" applyAlignment="1">
      <alignment/>
    </xf>
    <xf numFmtId="3" fontId="7" fillId="32" borderId="76" xfId="0" applyNumberFormat="1" applyFont="1" applyFill="1" applyBorder="1" applyAlignment="1">
      <alignment/>
    </xf>
    <xf numFmtId="3" fontId="7" fillId="36" borderId="95" xfId="0" applyNumberFormat="1" applyFont="1" applyFill="1" applyBorder="1" applyAlignment="1">
      <alignment/>
    </xf>
    <xf numFmtId="3" fontId="7" fillId="32" borderId="66" xfId="0" applyNumberFormat="1" applyFont="1" applyFill="1" applyBorder="1" applyAlignment="1">
      <alignment/>
    </xf>
    <xf numFmtId="3" fontId="7" fillId="33" borderId="78" xfId="0" applyNumberFormat="1" applyFont="1" applyFill="1" applyBorder="1" applyAlignment="1">
      <alignment/>
    </xf>
    <xf numFmtId="10" fontId="7" fillId="32" borderId="10" xfId="0" applyNumberFormat="1" applyFont="1" applyFill="1" applyBorder="1" applyAlignment="1">
      <alignment vertical="center" wrapText="1"/>
    </xf>
    <xf numFmtId="3" fontId="6" fillId="9" borderId="93" xfId="0" applyNumberFormat="1" applyFont="1" applyFill="1" applyBorder="1" applyAlignment="1">
      <alignment/>
    </xf>
    <xf numFmtId="3" fontId="6" fillId="9" borderId="85" xfId="0" applyNumberFormat="1" applyFont="1" applyFill="1" applyBorder="1" applyAlignment="1">
      <alignment/>
    </xf>
    <xf numFmtId="3" fontId="6" fillId="9" borderId="94" xfId="0" applyNumberFormat="1" applyFont="1" applyFill="1" applyBorder="1" applyAlignment="1">
      <alignment/>
    </xf>
    <xf numFmtId="3" fontId="6" fillId="9" borderId="96" xfId="0" applyNumberFormat="1" applyFont="1" applyFill="1" applyBorder="1" applyAlignment="1">
      <alignment/>
    </xf>
    <xf numFmtId="3" fontId="6" fillId="9" borderId="97" xfId="0" applyNumberFormat="1" applyFont="1" applyFill="1" applyBorder="1" applyAlignment="1">
      <alignment/>
    </xf>
    <xf numFmtId="3" fontId="6" fillId="9" borderId="66" xfId="0" applyNumberFormat="1" applyFont="1" applyFill="1" applyBorder="1" applyAlignment="1">
      <alignment/>
    </xf>
    <xf numFmtId="3" fontId="6" fillId="9" borderId="98" xfId="0" applyNumberFormat="1" applyFont="1" applyFill="1" applyBorder="1" applyAlignment="1">
      <alignment/>
    </xf>
    <xf numFmtId="3" fontId="6" fillId="9" borderId="18" xfId="0" applyNumberFormat="1" applyFont="1" applyFill="1" applyBorder="1" applyAlignment="1">
      <alignment/>
    </xf>
    <xf numFmtId="3" fontId="6" fillId="9" borderId="13" xfId="0" applyNumberFormat="1" applyFont="1" applyFill="1" applyBorder="1" applyAlignment="1">
      <alignment/>
    </xf>
    <xf numFmtId="3" fontId="6" fillId="9" borderId="12" xfId="0" applyNumberFormat="1" applyFont="1" applyFill="1" applyBorder="1" applyAlignment="1">
      <alignment/>
    </xf>
    <xf numFmtId="3" fontId="6" fillId="9" borderId="32" xfId="0" applyNumberFormat="1" applyFont="1" applyFill="1" applyBorder="1" applyAlignment="1">
      <alignment/>
    </xf>
    <xf numFmtId="3" fontId="6" fillId="9" borderId="86" xfId="0" applyNumberFormat="1" applyFont="1" applyFill="1" applyBorder="1" applyAlignment="1">
      <alignment/>
    </xf>
    <xf numFmtId="3" fontId="6" fillId="9" borderId="76" xfId="0" applyNumberFormat="1" applyFont="1" applyFill="1" applyBorder="1" applyAlignment="1">
      <alignment/>
    </xf>
    <xf numFmtId="3" fontId="6" fillId="9" borderId="34" xfId="0" applyNumberFormat="1" applyFont="1" applyFill="1" applyBorder="1" applyAlignment="1">
      <alignment/>
    </xf>
    <xf numFmtId="3" fontId="6" fillId="9" borderId="31" xfId="0" applyNumberFormat="1" applyFont="1" applyFill="1" applyBorder="1" applyAlignment="1">
      <alignment/>
    </xf>
    <xf numFmtId="3" fontId="6" fillId="9" borderId="65" xfId="0" applyNumberFormat="1" applyFont="1" applyFill="1" applyBorder="1" applyAlignment="1">
      <alignment/>
    </xf>
    <xf numFmtId="3" fontId="6" fillId="9" borderId="87" xfId="0" applyNumberFormat="1" applyFont="1" applyFill="1" applyBorder="1" applyAlignment="1">
      <alignment/>
    </xf>
    <xf numFmtId="3" fontId="78" fillId="9" borderId="32" xfId="0" applyNumberFormat="1" applyFont="1" applyFill="1" applyBorder="1" applyAlignment="1">
      <alignment/>
    </xf>
    <xf numFmtId="3" fontId="6" fillId="9" borderId="67" xfId="0" applyNumberFormat="1" applyFont="1" applyFill="1" applyBorder="1" applyAlignment="1">
      <alignment/>
    </xf>
    <xf numFmtId="3" fontId="6" fillId="9" borderId="69" xfId="0" applyNumberFormat="1" applyFont="1" applyFill="1" applyBorder="1" applyAlignment="1">
      <alignment/>
    </xf>
    <xf numFmtId="3" fontId="6" fillId="9" borderId="71" xfId="0" applyNumberFormat="1" applyFont="1" applyFill="1" applyBorder="1" applyAlignment="1">
      <alignment/>
    </xf>
    <xf numFmtId="3" fontId="78" fillId="9" borderId="11" xfId="0" applyNumberFormat="1" applyFont="1" applyFill="1" applyBorder="1" applyAlignment="1">
      <alignment/>
    </xf>
    <xf numFmtId="3" fontId="6" fillId="9" borderId="11" xfId="0" applyNumberFormat="1" applyFont="1" applyFill="1" applyBorder="1" applyAlignment="1">
      <alignment/>
    </xf>
    <xf numFmtId="3" fontId="6" fillId="9" borderId="14" xfId="0" applyNumberFormat="1" applyFont="1" applyFill="1" applyBorder="1" applyAlignment="1">
      <alignment/>
    </xf>
    <xf numFmtId="10" fontId="7" fillId="32" borderId="89" xfId="0" applyNumberFormat="1" applyFont="1" applyFill="1" applyBorder="1" applyAlignment="1">
      <alignment vertical="center" wrapText="1"/>
    </xf>
    <xf numFmtId="10" fontId="7" fillId="32" borderId="56" xfId="0" applyNumberFormat="1" applyFont="1" applyFill="1" applyBorder="1" applyAlignment="1">
      <alignment vertical="center" wrapText="1"/>
    </xf>
    <xf numFmtId="10" fontId="7" fillId="32" borderId="55" xfId="0" applyNumberFormat="1" applyFont="1" applyFill="1" applyBorder="1" applyAlignment="1">
      <alignment vertical="center" wrapText="1"/>
    </xf>
    <xf numFmtId="10" fontId="6" fillId="32" borderId="89" xfId="0" applyNumberFormat="1" applyFont="1" applyFill="1" applyBorder="1" applyAlignment="1">
      <alignment vertical="center" wrapText="1"/>
    </xf>
    <xf numFmtId="10" fontId="6" fillId="32" borderId="57" xfId="0" applyNumberFormat="1" applyFont="1" applyFill="1" applyBorder="1" applyAlignment="1">
      <alignment vertical="center" wrapText="1"/>
    </xf>
    <xf numFmtId="10" fontId="6" fillId="32" borderId="56" xfId="0" applyNumberFormat="1" applyFont="1" applyFill="1" applyBorder="1" applyAlignment="1">
      <alignment vertical="center" wrapText="1"/>
    </xf>
    <xf numFmtId="10" fontId="6" fillId="32" borderId="55" xfId="0" applyNumberFormat="1" applyFont="1" applyFill="1" applyBorder="1" applyAlignment="1">
      <alignment vertical="center" wrapText="1"/>
    </xf>
    <xf numFmtId="3" fontId="17" fillId="36" borderId="29" xfId="0" applyNumberFormat="1" applyFont="1" applyFill="1" applyBorder="1" applyAlignment="1">
      <alignment horizontal="right"/>
    </xf>
    <xf numFmtId="3" fontId="17" fillId="9" borderId="41" xfId="0" applyNumberFormat="1" applyFont="1" applyFill="1" applyBorder="1" applyAlignment="1">
      <alignment/>
    </xf>
    <xf numFmtId="3" fontId="17" fillId="9" borderId="17" xfId="0" applyNumberFormat="1" applyFont="1" applyFill="1" applyBorder="1" applyAlignment="1">
      <alignment/>
    </xf>
    <xf numFmtId="3" fontId="17" fillId="9" borderId="55" xfId="0" applyNumberFormat="1" applyFont="1" applyFill="1" applyBorder="1" applyAlignment="1">
      <alignment/>
    </xf>
    <xf numFmtId="3" fontId="17" fillId="9" borderId="16" xfId="0" applyNumberFormat="1" applyFont="1" applyFill="1" applyBorder="1" applyAlignment="1">
      <alignment/>
    </xf>
    <xf numFmtId="3" fontId="5" fillId="9" borderId="15" xfId="0" applyNumberFormat="1" applyFont="1" applyFill="1" applyBorder="1" applyAlignment="1">
      <alignment/>
    </xf>
    <xf numFmtId="3" fontId="17" fillId="34" borderId="29" xfId="0" applyNumberFormat="1" applyFont="1" applyFill="1" applyBorder="1" applyAlignment="1">
      <alignment horizontal="right"/>
    </xf>
    <xf numFmtId="3" fontId="17" fillId="9" borderId="41" xfId="0" applyNumberFormat="1" applyFont="1" applyFill="1" applyBorder="1" applyAlignment="1">
      <alignment/>
    </xf>
    <xf numFmtId="3" fontId="5" fillId="43" borderId="10" xfId="0" applyNumberFormat="1" applyFont="1" applyFill="1" applyBorder="1" applyAlignment="1">
      <alignment/>
    </xf>
    <xf numFmtId="3" fontId="17" fillId="43" borderId="41" xfId="0" applyNumberFormat="1" applyFont="1" applyFill="1" applyBorder="1" applyAlignment="1">
      <alignment/>
    </xf>
    <xf numFmtId="3" fontId="17" fillId="43" borderId="17" xfId="0" applyNumberFormat="1" applyFont="1" applyFill="1" applyBorder="1" applyAlignment="1">
      <alignment/>
    </xf>
    <xf numFmtId="3" fontId="17" fillId="43" borderId="55" xfId="0" applyNumberFormat="1" applyFont="1" applyFill="1" applyBorder="1" applyAlignment="1">
      <alignment/>
    </xf>
    <xf numFmtId="3" fontId="5" fillId="43" borderId="10" xfId="0" applyNumberFormat="1" applyFont="1" applyFill="1" applyBorder="1" applyAlignment="1">
      <alignment/>
    </xf>
    <xf numFmtId="3" fontId="17" fillId="43" borderId="18" xfId="0" applyNumberFormat="1" applyFont="1" applyFill="1" applyBorder="1" applyAlignment="1">
      <alignment/>
    </xf>
    <xf numFmtId="3" fontId="17" fillId="43" borderId="16" xfId="0" applyNumberFormat="1" applyFont="1" applyFill="1" applyBorder="1" applyAlignment="1">
      <alignment/>
    </xf>
    <xf numFmtId="3" fontId="5" fillId="43" borderId="15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49" fontId="17" fillId="34" borderId="48" xfId="0" applyNumberFormat="1" applyFont="1" applyFill="1" applyBorder="1" applyAlignment="1">
      <alignment horizontal="left"/>
    </xf>
    <xf numFmtId="49" fontId="71" fillId="34" borderId="82" xfId="0" applyNumberFormat="1" applyFont="1" applyFill="1" applyBorder="1" applyAlignment="1">
      <alignment/>
    </xf>
    <xf numFmtId="3" fontId="71" fillId="34" borderId="48" xfId="0" applyNumberFormat="1" applyFont="1" applyFill="1" applyBorder="1" applyAlignment="1">
      <alignment/>
    </xf>
    <xf numFmtId="4" fontId="71" fillId="34" borderId="48" xfId="0" applyNumberFormat="1" applyFont="1" applyFill="1" applyBorder="1" applyAlignment="1">
      <alignment/>
    </xf>
    <xf numFmtId="3" fontId="71" fillId="34" borderId="48" xfId="0" applyNumberFormat="1" applyFont="1" applyFill="1" applyBorder="1" applyAlignment="1">
      <alignment/>
    </xf>
    <xf numFmtId="3" fontId="71" fillId="34" borderId="48" xfId="0" applyNumberFormat="1" applyFont="1" applyFill="1" applyBorder="1" applyAlignment="1">
      <alignment horizontal="right"/>
    </xf>
    <xf numFmtId="0" fontId="0" fillId="34" borderId="83" xfId="0" applyFont="1" applyFill="1" applyBorder="1" applyAlignment="1">
      <alignment/>
    </xf>
    <xf numFmtId="3" fontId="84" fillId="35" borderId="48" xfId="0" applyNumberFormat="1" applyFont="1" applyFill="1" applyBorder="1" applyAlignment="1">
      <alignment horizontal="right"/>
    </xf>
    <xf numFmtId="3" fontId="17" fillId="0" borderId="68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91" xfId="0" applyNumberFormat="1" applyFon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3" fontId="2" fillId="0" borderId="4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3" borderId="48" xfId="0" applyNumberFormat="1" applyFont="1" applyFill="1" applyBorder="1" applyAlignment="1">
      <alignment/>
    </xf>
    <xf numFmtId="3" fontId="0" fillId="0" borderId="92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2" fillId="0" borderId="65" xfId="0" applyNumberFormat="1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0" fontId="17" fillId="34" borderId="48" xfId="0" applyFont="1" applyFill="1" applyBorder="1" applyAlignment="1">
      <alignment shrinkToFit="1"/>
    </xf>
    <xf numFmtId="3" fontId="0" fillId="34" borderId="48" xfId="0" applyNumberFormat="1" applyFont="1" applyFill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1" fillId="33" borderId="33" xfId="0" applyNumberFormat="1" applyFont="1" applyFill="1" applyBorder="1" applyAlignment="1">
      <alignment horizontal="center" vertical="center" wrapText="1"/>
    </xf>
    <xf numFmtId="3" fontId="1" fillId="33" borderId="9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76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3" fontId="83" fillId="33" borderId="73" xfId="0" applyNumberFormat="1" applyFont="1" applyFill="1" applyBorder="1" applyAlignment="1">
      <alignment horizontal="center" vertical="center" wrapText="1"/>
    </xf>
    <xf numFmtId="3" fontId="83" fillId="33" borderId="77" xfId="0" applyNumberFormat="1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3" fontId="1" fillId="33" borderId="68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/>
    </xf>
    <xf numFmtId="0" fontId="1" fillId="32" borderId="31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61" xfId="0" applyFont="1" applyFill="1" applyBorder="1" applyAlignment="1">
      <alignment horizontal="left"/>
    </xf>
    <xf numFmtId="0" fontId="1" fillId="32" borderId="61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33" borderId="76" xfId="0" applyFont="1" applyFill="1" applyBorder="1" applyAlignment="1">
      <alignment horizontal="left"/>
    </xf>
    <xf numFmtId="0" fontId="1" fillId="33" borderId="6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9" xfId="0" applyFont="1" applyBorder="1" applyAlignment="1">
      <alignment horizontal="left"/>
    </xf>
    <xf numFmtId="0" fontId="1" fillId="33" borderId="46" xfId="0" applyFont="1" applyFill="1" applyBorder="1" applyAlignment="1">
      <alignment horizontal="center" vertical="center" wrapText="1"/>
    </xf>
    <xf numFmtId="0" fontId="1" fillId="33" borderId="100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33" borderId="74" xfId="0" applyNumberFormat="1" applyFont="1" applyFill="1" applyBorder="1" applyAlignment="1">
      <alignment horizontal="center" vertical="center" wrapText="1"/>
    </xf>
    <xf numFmtId="3" fontId="1" fillId="33" borderId="7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33" borderId="101" xfId="0" applyFont="1" applyFill="1" applyBorder="1" applyAlignment="1">
      <alignment horizontal="left"/>
    </xf>
    <xf numFmtId="0" fontId="1" fillId="33" borderId="102" xfId="0" applyFont="1" applyFill="1" applyBorder="1" applyAlignment="1">
      <alignment horizontal="left"/>
    </xf>
    <xf numFmtId="0" fontId="1" fillId="33" borderId="103" xfId="0" applyFont="1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/>
    </xf>
    <xf numFmtId="0" fontId="5" fillId="32" borderId="61" xfId="0" applyFont="1" applyFill="1" applyBorder="1" applyAlignment="1">
      <alignment horizontal="left"/>
    </xf>
    <xf numFmtId="0" fontId="5" fillId="32" borderId="76" xfId="0" applyFont="1" applyFill="1" applyBorder="1" applyAlignment="1">
      <alignment horizontal="left"/>
    </xf>
    <xf numFmtId="0" fontId="5" fillId="32" borderId="27" xfId="0" applyFont="1" applyFill="1" applyBorder="1" applyAlignment="1">
      <alignment horizontal="left"/>
    </xf>
    <xf numFmtId="0" fontId="5" fillId="32" borderId="31" xfId="0" applyFont="1" applyFill="1" applyBorder="1" applyAlignment="1">
      <alignment horizontal="left"/>
    </xf>
    <xf numFmtId="0" fontId="5" fillId="32" borderId="34" xfId="0" applyFont="1" applyFill="1" applyBorder="1" applyAlignment="1">
      <alignment horizontal="left"/>
    </xf>
    <xf numFmtId="0" fontId="5" fillId="32" borderId="70" xfId="0" applyFont="1" applyFill="1" applyBorder="1" applyAlignment="1">
      <alignment horizontal="left"/>
    </xf>
    <xf numFmtId="49" fontId="5" fillId="0" borderId="100" xfId="0" applyNumberFormat="1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0" fontId="0" fillId="0" borderId="66" xfId="0" applyBorder="1" applyAlignment="1">
      <alignment/>
    </xf>
    <xf numFmtId="49" fontId="5" fillId="34" borderId="19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0" borderId="29" xfId="0" applyBorder="1" applyAlignment="1">
      <alignment/>
    </xf>
    <xf numFmtId="0" fontId="5" fillId="33" borderId="104" xfId="0" applyFont="1" applyFill="1" applyBorder="1" applyAlignment="1">
      <alignment/>
    </xf>
    <xf numFmtId="0" fontId="0" fillId="0" borderId="99" xfId="0" applyBorder="1" applyAlignment="1">
      <alignment/>
    </xf>
    <xf numFmtId="0" fontId="0" fillId="0" borderId="105" xfId="0" applyBorder="1" applyAlignment="1">
      <alignment/>
    </xf>
    <xf numFmtId="16" fontId="1" fillId="0" borderId="99" xfId="0" applyNumberFormat="1" applyFont="1" applyFill="1" applyBorder="1" applyAlignment="1">
      <alignment horizontal="left"/>
    </xf>
    <xf numFmtId="3" fontId="1" fillId="33" borderId="73" xfId="0" applyNumberFormat="1" applyFont="1" applyFill="1" applyBorder="1" applyAlignment="1">
      <alignment horizontal="center" vertical="center" wrapText="1"/>
    </xf>
    <xf numFmtId="3" fontId="1" fillId="33" borderId="77" xfId="0" applyNumberFormat="1" applyFont="1" applyFill="1" applyBorder="1" applyAlignment="1">
      <alignment horizontal="center" vertical="center" wrapText="1"/>
    </xf>
    <xf numFmtId="49" fontId="1" fillId="33" borderId="46" xfId="0" applyNumberFormat="1" applyFont="1" applyFill="1" applyBorder="1" applyAlignment="1">
      <alignment horizontal="center" vertical="center" wrapText="1"/>
    </xf>
    <xf numFmtId="49" fontId="1" fillId="33" borderId="100" xfId="0" applyNumberFormat="1" applyFont="1" applyFill="1" applyBorder="1" applyAlignment="1">
      <alignment horizontal="center" vertical="center" wrapText="1"/>
    </xf>
    <xf numFmtId="16" fontId="1" fillId="33" borderId="73" xfId="0" applyNumberFormat="1" applyFont="1" applyFill="1" applyBorder="1" applyAlignment="1">
      <alignment horizontal="center" vertical="center" wrapText="1"/>
    </xf>
    <xf numFmtId="16" fontId="1" fillId="33" borderId="77" xfId="0" applyNumberFormat="1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49" fontId="5" fillId="32" borderId="98" xfId="0" applyNumberFormat="1" applyFont="1" applyFill="1" applyBorder="1" applyAlignment="1">
      <alignment horizontal="left"/>
    </xf>
    <xf numFmtId="49" fontId="5" fillId="32" borderId="30" xfId="0" applyNumberFormat="1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61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5" fillId="32" borderId="92" xfId="0" applyFont="1" applyFill="1" applyBorder="1" applyAlignment="1">
      <alignment horizontal="left" vertical="center" wrapText="1"/>
    </xf>
    <xf numFmtId="0" fontId="5" fillId="32" borderId="106" xfId="0" applyFont="1" applyFill="1" applyBorder="1" applyAlignment="1">
      <alignment horizontal="left" vertical="center" wrapText="1"/>
    </xf>
    <xf numFmtId="0" fontId="5" fillId="32" borderId="95" xfId="0" applyFont="1" applyFill="1" applyBorder="1" applyAlignment="1">
      <alignment horizontal="left"/>
    </xf>
    <xf numFmtId="0" fontId="5" fillId="32" borderId="107" xfId="0" applyFont="1" applyFill="1" applyBorder="1" applyAlignment="1">
      <alignment horizontal="left"/>
    </xf>
    <xf numFmtId="49" fontId="5" fillId="32" borderId="11" xfId="0" applyNumberFormat="1" applyFont="1" applyFill="1" applyBorder="1" applyAlignment="1">
      <alignment horizontal="left"/>
    </xf>
    <xf numFmtId="49" fontId="5" fillId="32" borderId="6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4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10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5" fillId="35" borderId="19" xfId="0" applyNumberFormat="1" applyFont="1" applyFill="1" applyBorder="1" applyAlignment="1">
      <alignment horizontal="center" vertical="center" wrapText="1"/>
    </xf>
    <xf numFmtId="3" fontId="5" fillId="35" borderId="77" xfId="0" applyNumberFormat="1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33" borderId="73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/>
    </xf>
    <xf numFmtId="0" fontId="5" fillId="33" borderId="61" xfId="0" applyFont="1" applyFill="1" applyBorder="1" applyAlignment="1">
      <alignment horizontal="left"/>
    </xf>
    <xf numFmtId="0" fontId="17" fillId="0" borderId="4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3" fontId="5" fillId="33" borderId="73" xfId="0" applyNumberFormat="1" applyFont="1" applyFill="1" applyBorder="1" applyAlignment="1">
      <alignment horizontal="center" vertical="center" wrapText="1"/>
    </xf>
    <xf numFmtId="49" fontId="17" fillId="34" borderId="108" xfId="0" applyNumberFormat="1" applyFont="1" applyFill="1" applyBorder="1" applyAlignment="1">
      <alignment/>
    </xf>
    <xf numFmtId="0" fontId="6" fillId="0" borderId="109" xfId="0" applyFont="1" applyBorder="1" applyAlignment="1">
      <alignment/>
    </xf>
    <xf numFmtId="0" fontId="6" fillId="0" borderId="110" xfId="0" applyFont="1" applyBorder="1" applyAlignment="1">
      <alignment/>
    </xf>
    <xf numFmtId="0" fontId="17" fillId="32" borderId="48" xfId="0" applyFont="1" applyFill="1" applyBorder="1" applyAlignment="1">
      <alignment horizontal="left"/>
    </xf>
    <xf numFmtId="49" fontId="17" fillId="0" borderId="82" xfId="0" applyNumberFormat="1" applyFont="1" applyFill="1" applyBorder="1" applyAlignment="1">
      <alignment horizontal="center"/>
    </xf>
    <xf numFmtId="49" fontId="17" fillId="0" borderId="82" xfId="0" applyNumberFormat="1" applyFont="1" applyBorder="1" applyAlignment="1">
      <alignment horizontal="center"/>
    </xf>
    <xf numFmtId="49" fontId="17" fillId="36" borderId="65" xfId="0" applyNumberFormat="1" applyFont="1" applyFill="1" applyBorder="1" applyAlignment="1">
      <alignment/>
    </xf>
    <xf numFmtId="0" fontId="6" fillId="0" borderId="83" xfId="0" applyFont="1" applyBorder="1" applyAlignment="1">
      <alignment/>
    </xf>
    <xf numFmtId="0" fontId="17" fillId="33" borderId="111" xfId="0" applyFont="1" applyFill="1" applyBorder="1" applyAlignment="1">
      <alignment horizontal="left"/>
    </xf>
    <xf numFmtId="0" fontId="17" fillId="33" borderId="84" xfId="0" applyFont="1" applyFill="1" applyBorder="1" applyAlignment="1">
      <alignment horizontal="left"/>
    </xf>
    <xf numFmtId="49" fontId="17" fillId="0" borderId="48" xfId="0" applyNumberFormat="1" applyFont="1" applyBorder="1" applyAlignment="1">
      <alignment horizontal="center"/>
    </xf>
    <xf numFmtId="0" fontId="0" fillId="35" borderId="65" xfId="0" applyFont="1" applyFill="1" applyBorder="1" applyAlignment="1">
      <alignment/>
    </xf>
    <xf numFmtId="0" fontId="0" fillId="35" borderId="83" xfId="0" applyFill="1" applyBorder="1" applyAlignment="1">
      <alignment/>
    </xf>
    <xf numFmtId="49" fontId="20" fillId="0" borderId="82" xfId="0" applyNumberFormat="1" applyFont="1" applyBorder="1" applyAlignment="1">
      <alignment horizontal="center"/>
    </xf>
    <xf numFmtId="3" fontId="17" fillId="33" borderId="112" xfId="0" applyNumberFormat="1" applyFont="1" applyFill="1" applyBorder="1" applyAlignment="1">
      <alignment horizontal="center" vertical="center" wrapText="1"/>
    </xf>
    <xf numFmtId="3" fontId="17" fillId="33" borderId="48" xfId="0" applyNumberFormat="1" applyFont="1" applyFill="1" applyBorder="1" applyAlignment="1">
      <alignment horizontal="center" vertical="center" wrapText="1"/>
    </xf>
    <xf numFmtId="49" fontId="17" fillId="32" borderId="48" xfId="0" applyNumberFormat="1" applyFont="1" applyFill="1" applyBorder="1" applyAlignment="1">
      <alignment horizontal="left"/>
    </xf>
    <xf numFmtId="16" fontId="1" fillId="0" borderId="0" xfId="0" applyNumberFormat="1" applyFont="1" applyBorder="1" applyAlignment="1">
      <alignment horizontal="left"/>
    </xf>
    <xf numFmtId="0" fontId="17" fillId="33" borderId="112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49" fontId="17" fillId="33" borderId="113" xfId="0" applyNumberFormat="1" applyFont="1" applyFill="1" applyBorder="1" applyAlignment="1">
      <alignment horizontal="center" vertical="center" wrapText="1"/>
    </xf>
    <xf numFmtId="49" fontId="17" fillId="33" borderId="82" xfId="0" applyNumberFormat="1" applyFont="1" applyFill="1" applyBorder="1" applyAlignment="1">
      <alignment horizontal="center" vertical="center" wrapText="1"/>
    </xf>
    <xf numFmtId="16" fontId="17" fillId="33" borderId="112" xfId="0" applyNumberFormat="1" applyFont="1" applyFill="1" applyBorder="1" applyAlignment="1">
      <alignment horizontal="center" vertical="center" wrapText="1"/>
    </xf>
    <xf numFmtId="16" fontId="17" fillId="33" borderId="48" xfId="0" applyNumberFormat="1" applyFont="1" applyFill="1" applyBorder="1" applyAlignment="1">
      <alignment horizontal="center" vertical="center" wrapText="1"/>
    </xf>
    <xf numFmtId="3" fontId="17" fillId="35" borderId="68" xfId="0" applyNumberFormat="1" applyFont="1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3" fontId="17" fillId="35" borderId="114" xfId="0" applyNumberFormat="1" applyFont="1" applyFill="1" applyBorder="1" applyAlignment="1">
      <alignment horizontal="center" vertical="center" wrapText="1"/>
    </xf>
    <xf numFmtId="3" fontId="17" fillId="35" borderId="53" xfId="0" applyNumberFormat="1" applyFont="1" applyFill="1" applyBorder="1" applyAlignment="1">
      <alignment horizontal="center" vertical="center" wrapText="1"/>
    </xf>
    <xf numFmtId="49" fontId="17" fillId="0" borderId="48" xfId="0" applyNumberFormat="1" applyFont="1" applyFill="1" applyBorder="1" applyAlignment="1">
      <alignment horizontal="center"/>
    </xf>
    <xf numFmtId="3" fontId="1" fillId="33" borderId="115" xfId="0" applyNumberFormat="1" applyFont="1" applyFill="1" applyBorder="1" applyAlignment="1">
      <alignment horizontal="center" vertical="center" wrapText="1"/>
    </xf>
    <xf numFmtId="3" fontId="1" fillId="33" borderId="11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0" xfId="0" applyBorder="1" applyAlignment="1">
      <alignment horizontal="center"/>
    </xf>
    <xf numFmtId="0" fontId="1" fillId="0" borderId="7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49" fontId="9" fillId="33" borderId="46" xfId="0" applyNumberFormat="1" applyFont="1" applyFill="1" applyBorder="1" applyAlignment="1">
      <alignment horizontal="center" vertical="center" wrapText="1"/>
    </xf>
    <xf numFmtId="49" fontId="9" fillId="33" borderId="100" xfId="0" applyNumberFormat="1" applyFont="1" applyFill="1" applyBorder="1" applyAlignment="1">
      <alignment horizontal="center" vertical="center" wrapText="1"/>
    </xf>
    <xf numFmtId="0" fontId="1" fillId="0" borderId="117" xfId="0" applyFont="1" applyBorder="1" applyAlignment="1">
      <alignment horizontal="left"/>
    </xf>
    <xf numFmtId="0" fontId="1" fillId="0" borderId="100" xfId="0" applyFont="1" applyBorder="1" applyAlignment="1">
      <alignment horizontal="center"/>
    </xf>
    <xf numFmtId="0" fontId="0" fillId="0" borderId="118" xfId="0" applyBorder="1" applyAlignment="1">
      <alignment horizontal="center"/>
    </xf>
    <xf numFmtId="16" fontId="1" fillId="0" borderId="99" xfId="0" applyNumberFormat="1" applyFont="1" applyBorder="1" applyAlignment="1">
      <alignment horizontal="left"/>
    </xf>
    <xf numFmtId="0" fontId="9" fillId="33" borderId="46" xfId="0" applyFont="1" applyFill="1" applyBorder="1" applyAlignment="1">
      <alignment horizontal="center" vertical="center" wrapText="1"/>
    </xf>
    <xf numFmtId="0" fontId="9" fillId="33" borderId="100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3" fontId="1" fillId="33" borderId="71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3" fontId="1" fillId="33" borderId="48" xfId="0" applyNumberFormat="1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99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K144"/>
  <sheetViews>
    <sheetView showGridLines="0" zoomScale="90" zoomScaleNormal="90" zoomScalePageLayoutView="0" workbookViewId="0" topLeftCell="A64">
      <selection activeCell="I37" sqref="I37"/>
    </sheetView>
  </sheetViews>
  <sheetFormatPr defaultColWidth="9.140625" defaultRowHeight="12.75"/>
  <cols>
    <col min="1" max="1" width="0.5625" style="0" customWidth="1"/>
    <col min="2" max="2" width="5.28125" style="27" customWidth="1"/>
    <col min="3" max="3" width="7.140625" style="0" customWidth="1"/>
    <col min="4" max="4" width="47.8515625" style="0" customWidth="1"/>
    <col min="5" max="6" width="15.421875" style="10" customWidth="1"/>
    <col min="7" max="8" width="12.00390625" style="10" customWidth="1"/>
    <col min="9" max="9" width="16.8515625" style="0" customWidth="1"/>
  </cols>
  <sheetData>
    <row r="1" spans="2:9" ht="12.75">
      <c r="B1" s="641" t="s">
        <v>90</v>
      </c>
      <c r="C1" s="641"/>
      <c r="D1" s="641"/>
      <c r="E1" s="641"/>
      <c r="F1" s="641"/>
      <c r="G1" s="641"/>
      <c r="H1" s="641"/>
      <c r="I1" s="641"/>
    </row>
    <row r="2" spans="2:9" ht="13.5" thickBot="1">
      <c r="B2" s="642" t="s">
        <v>14</v>
      </c>
      <c r="C2" s="642"/>
      <c r="D2" s="642"/>
      <c r="E2" s="642"/>
      <c r="F2" s="642"/>
      <c r="G2" s="642"/>
      <c r="H2" s="641"/>
      <c r="I2" s="641"/>
    </row>
    <row r="3" spans="2:9" ht="13.5" customHeight="1" thickTop="1">
      <c r="B3" s="643" t="s">
        <v>32</v>
      </c>
      <c r="C3" s="629" t="s">
        <v>10</v>
      </c>
      <c r="D3" s="629" t="s">
        <v>46</v>
      </c>
      <c r="E3" s="627">
        <v>2019</v>
      </c>
      <c r="F3" s="518"/>
      <c r="G3" s="648">
        <v>2020</v>
      </c>
      <c r="H3" s="631">
        <v>2021</v>
      </c>
      <c r="I3" s="618" t="s">
        <v>297</v>
      </c>
    </row>
    <row r="4" spans="2:9" ht="35.25" customHeight="1" thickBot="1">
      <c r="B4" s="644"/>
      <c r="C4" s="630"/>
      <c r="D4" s="630"/>
      <c r="E4" s="628"/>
      <c r="F4" s="519" t="s">
        <v>296</v>
      </c>
      <c r="G4" s="649"/>
      <c r="H4" s="632"/>
      <c r="I4" s="619"/>
    </row>
    <row r="5" spans="2:9" s="19" customFormat="1" ht="16.5" thickBot="1" thickTop="1">
      <c r="B5" s="48">
        <v>100</v>
      </c>
      <c r="C5" s="623" t="s">
        <v>15</v>
      </c>
      <c r="D5" s="624"/>
      <c r="E5" s="370">
        <f>E6+E13+E8</f>
        <v>3281700</v>
      </c>
      <c r="F5" s="370">
        <f>SUM(F6+F8+F13)</f>
        <v>3918306</v>
      </c>
      <c r="G5" s="370">
        <f>G6+G13+G8</f>
        <v>3281700</v>
      </c>
      <c r="H5" s="370">
        <f>H6+H13+H8</f>
        <v>3281700</v>
      </c>
      <c r="I5" s="370">
        <f>I6+I8+I13</f>
        <v>2355924</v>
      </c>
    </row>
    <row r="6" spans="2:9" s="18" customFormat="1" ht="15.75" thickBot="1">
      <c r="B6" s="49">
        <v>110</v>
      </c>
      <c r="C6" s="633" t="s">
        <v>16</v>
      </c>
      <c r="D6" s="637"/>
      <c r="E6" s="371">
        <f>E7</f>
        <v>653000</v>
      </c>
      <c r="F6" s="371">
        <v>719606</v>
      </c>
      <c r="G6" s="371">
        <f>G7</f>
        <v>653000</v>
      </c>
      <c r="H6" s="371">
        <f>H7</f>
        <v>653000</v>
      </c>
      <c r="I6" s="371">
        <f>I7</f>
        <v>362745</v>
      </c>
    </row>
    <row r="7" spans="2:9" s="14" customFormat="1" ht="13.5" thickBot="1">
      <c r="B7" s="50"/>
      <c r="C7" s="51"/>
      <c r="D7" s="52" t="s">
        <v>33</v>
      </c>
      <c r="E7" s="466">
        <v>653000</v>
      </c>
      <c r="F7" s="466">
        <v>719606</v>
      </c>
      <c r="G7" s="372">
        <v>653000</v>
      </c>
      <c r="H7" s="372">
        <v>653000</v>
      </c>
      <c r="I7" s="372">
        <v>362745</v>
      </c>
    </row>
    <row r="8" spans="2:9" s="18" customFormat="1" ht="15.75" thickBot="1">
      <c r="B8" s="53">
        <v>120</v>
      </c>
      <c r="C8" s="635" t="s">
        <v>36</v>
      </c>
      <c r="D8" s="636"/>
      <c r="E8" s="373">
        <f>E9</f>
        <v>2480000</v>
      </c>
      <c r="F8" s="373">
        <f>F9</f>
        <v>3050000</v>
      </c>
      <c r="G8" s="373">
        <f>G9</f>
        <v>2480000</v>
      </c>
      <c r="H8" s="373">
        <f>H9</f>
        <v>2480000</v>
      </c>
      <c r="I8" s="373">
        <f>I9</f>
        <v>1840565</v>
      </c>
    </row>
    <row r="9" spans="2:9" s="3" customFormat="1" ht="13.5" thickBot="1">
      <c r="B9" s="645"/>
      <c r="C9" s="51">
        <v>121</v>
      </c>
      <c r="D9" s="54" t="s">
        <v>17</v>
      </c>
      <c r="E9" s="467">
        <f>SUM(E10:E12)</f>
        <v>2480000</v>
      </c>
      <c r="F9" s="467">
        <f>SUM(F10:F12)</f>
        <v>3050000</v>
      </c>
      <c r="G9" s="374">
        <f>SUM(G10:G12)</f>
        <v>2480000</v>
      </c>
      <c r="H9" s="374">
        <f>SUM(H10:H12)</f>
        <v>2480000</v>
      </c>
      <c r="I9" s="374">
        <f>SUM(I10:I12)</f>
        <v>1840565</v>
      </c>
    </row>
    <row r="10" spans="2:9" ht="12.75">
      <c r="B10" s="646"/>
      <c r="C10" s="620"/>
      <c r="D10" s="55" t="s">
        <v>34</v>
      </c>
      <c r="E10" s="468">
        <v>1700000</v>
      </c>
      <c r="F10" s="468">
        <v>2270000</v>
      </c>
      <c r="G10" s="375">
        <v>1700000</v>
      </c>
      <c r="H10" s="375">
        <v>1700000</v>
      </c>
      <c r="I10" s="375">
        <v>1393561</v>
      </c>
    </row>
    <row r="11" spans="2:9" ht="12.75">
      <c r="B11" s="646"/>
      <c r="C11" s="621"/>
      <c r="D11" s="47" t="s">
        <v>35</v>
      </c>
      <c r="E11" s="469">
        <v>778000</v>
      </c>
      <c r="F11" s="469">
        <v>778000</v>
      </c>
      <c r="G11" s="376">
        <v>778000</v>
      </c>
      <c r="H11" s="376">
        <v>778000</v>
      </c>
      <c r="I11" s="376">
        <v>443719</v>
      </c>
    </row>
    <row r="12" spans="2:9" ht="13.5" thickBot="1">
      <c r="B12" s="647"/>
      <c r="C12" s="622"/>
      <c r="D12" s="328" t="s">
        <v>243</v>
      </c>
      <c r="E12" s="470">
        <v>2000</v>
      </c>
      <c r="F12" s="470">
        <v>2000</v>
      </c>
      <c r="G12" s="377">
        <v>2000</v>
      </c>
      <c r="H12" s="377">
        <v>2000</v>
      </c>
      <c r="I12" s="377">
        <v>3285</v>
      </c>
    </row>
    <row r="13" spans="2:9" s="18" customFormat="1" ht="15.75" thickBot="1">
      <c r="B13" s="56">
        <v>130</v>
      </c>
      <c r="C13" s="635" t="s">
        <v>37</v>
      </c>
      <c r="D13" s="636"/>
      <c r="E13" s="373">
        <f>E14</f>
        <v>148700</v>
      </c>
      <c r="F13" s="373">
        <f>F14</f>
        <v>148700</v>
      </c>
      <c r="G13" s="373">
        <f>G14</f>
        <v>148700</v>
      </c>
      <c r="H13" s="373">
        <f>H14</f>
        <v>148700</v>
      </c>
      <c r="I13" s="373">
        <f>I14</f>
        <v>152614</v>
      </c>
    </row>
    <row r="14" spans="2:9" s="3" customFormat="1" ht="13.5" thickBot="1">
      <c r="B14" s="613"/>
      <c r="C14" s="57">
        <v>133</v>
      </c>
      <c r="D14" s="58" t="s">
        <v>18</v>
      </c>
      <c r="E14" s="471">
        <f>SUM(E15:E21)</f>
        <v>148700</v>
      </c>
      <c r="F14" s="471">
        <f>SUM(F15:F21)</f>
        <v>148700</v>
      </c>
      <c r="G14" s="378">
        <f>SUM(G15:G21)</f>
        <v>148700</v>
      </c>
      <c r="H14" s="378">
        <f>SUM(H15:H21)</f>
        <v>148700</v>
      </c>
      <c r="I14" s="378">
        <f>SUM(I15:I21)</f>
        <v>152614</v>
      </c>
    </row>
    <row r="15" spans="2:9" ht="12.75">
      <c r="B15" s="614"/>
      <c r="C15" s="615"/>
      <c r="D15" s="20" t="s">
        <v>91</v>
      </c>
      <c r="E15" s="472">
        <v>500</v>
      </c>
      <c r="F15" s="472">
        <v>500</v>
      </c>
      <c r="G15" s="379">
        <v>500</v>
      </c>
      <c r="H15" s="379">
        <v>500</v>
      </c>
      <c r="I15" s="379">
        <v>66</v>
      </c>
    </row>
    <row r="16" spans="2:9" ht="12.75">
      <c r="B16" s="614"/>
      <c r="C16" s="616"/>
      <c r="D16" s="21" t="s">
        <v>19</v>
      </c>
      <c r="E16" s="473">
        <v>2500</v>
      </c>
      <c r="F16" s="473">
        <v>2500</v>
      </c>
      <c r="G16" s="380">
        <v>2500</v>
      </c>
      <c r="H16" s="380">
        <v>2500</v>
      </c>
      <c r="I16" s="380">
        <v>526</v>
      </c>
    </row>
    <row r="17" spans="2:11" ht="12.75">
      <c r="B17" s="614"/>
      <c r="C17" s="616"/>
      <c r="D17" s="21" t="s">
        <v>92</v>
      </c>
      <c r="E17" s="473">
        <v>1000</v>
      </c>
      <c r="F17" s="473">
        <v>1000</v>
      </c>
      <c r="G17" s="380">
        <v>1000</v>
      </c>
      <c r="H17" s="380">
        <v>1000</v>
      </c>
      <c r="I17" s="380">
        <v>434</v>
      </c>
      <c r="K17" s="220"/>
    </row>
    <row r="18" spans="2:9" ht="12.75">
      <c r="B18" s="614"/>
      <c r="C18" s="616"/>
      <c r="D18" s="21" t="s">
        <v>93</v>
      </c>
      <c r="E18" s="473">
        <v>11000</v>
      </c>
      <c r="F18" s="473">
        <v>11000</v>
      </c>
      <c r="G18" s="380">
        <v>11000</v>
      </c>
      <c r="H18" s="380">
        <v>11000</v>
      </c>
      <c r="I18" s="380">
        <v>17844</v>
      </c>
    </row>
    <row r="19" spans="2:9" ht="12.75">
      <c r="B19" s="614"/>
      <c r="C19" s="616"/>
      <c r="D19" s="21" t="s">
        <v>94</v>
      </c>
      <c r="E19" s="473">
        <v>133000</v>
      </c>
      <c r="F19" s="473">
        <v>133000</v>
      </c>
      <c r="G19" s="380">
        <v>133000</v>
      </c>
      <c r="H19" s="380">
        <v>133000</v>
      </c>
      <c r="I19" s="380">
        <v>133123</v>
      </c>
    </row>
    <row r="20" spans="2:9" ht="12.75">
      <c r="B20" s="614"/>
      <c r="C20" s="616"/>
      <c r="D20" s="21" t="s">
        <v>143</v>
      </c>
      <c r="E20" s="473">
        <v>700</v>
      </c>
      <c r="F20" s="473">
        <v>700</v>
      </c>
      <c r="G20" s="380">
        <v>700</v>
      </c>
      <c r="H20" s="380">
        <v>700</v>
      </c>
      <c r="I20" s="380">
        <v>621</v>
      </c>
    </row>
    <row r="21" spans="2:9" ht="13.5" thickBot="1">
      <c r="B21" s="614"/>
      <c r="C21" s="617"/>
      <c r="D21" s="22"/>
      <c r="E21" s="473">
        <f>D21</f>
        <v>0</v>
      </c>
      <c r="F21" s="473">
        <v>0</v>
      </c>
      <c r="G21" s="380">
        <f>E21</f>
        <v>0</v>
      </c>
      <c r="H21" s="380">
        <f>G21</f>
        <v>0</v>
      </c>
      <c r="I21" s="380"/>
    </row>
    <row r="22" spans="2:9" s="19" customFormat="1" ht="15.75" thickBot="1">
      <c r="B22" s="60">
        <v>200</v>
      </c>
      <c r="C22" s="625" t="s">
        <v>38</v>
      </c>
      <c r="D22" s="626"/>
      <c r="E22" s="381">
        <f>SUM(E23+E34+E48+E50)</f>
        <v>341500</v>
      </c>
      <c r="F22" s="381">
        <f>F23+F34+F48+F50</f>
        <v>341500</v>
      </c>
      <c r="G22" s="381">
        <f>SUM(G23+G34+G48+G50)</f>
        <v>340500</v>
      </c>
      <c r="H22" s="381">
        <f>SUM(H23+H34+H48+H50)</f>
        <v>340500</v>
      </c>
      <c r="I22" s="381">
        <f>I23+I34+I48+I50</f>
        <v>151580</v>
      </c>
    </row>
    <row r="23" spans="2:9" s="13" customFormat="1" ht="15" thickBot="1">
      <c r="B23" s="61">
        <v>210</v>
      </c>
      <c r="C23" s="633" t="s">
        <v>95</v>
      </c>
      <c r="D23" s="634"/>
      <c r="E23" s="381">
        <f>E28</f>
        <v>101700</v>
      </c>
      <c r="F23" s="381">
        <f>F28</f>
        <v>101700</v>
      </c>
      <c r="G23" s="381">
        <f>G28</f>
        <v>101700</v>
      </c>
      <c r="H23" s="381">
        <f>H28</f>
        <v>101700</v>
      </c>
      <c r="I23" s="381">
        <f>I28</f>
        <v>55763</v>
      </c>
    </row>
    <row r="24" spans="2:9" s="14" customFormat="1" ht="13.5" thickBot="1">
      <c r="B24" s="613" t="s">
        <v>20</v>
      </c>
      <c r="C24" s="51">
        <v>211</v>
      </c>
      <c r="D24" s="62" t="s">
        <v>39</v>
      </c>
      <c r="E24" s="382"/>
      <c r="F24" s="382"/>
      <c r="G24" s="382"/>
      <c r="H24" s="382"/>
      <c r="I24" s="382"/>
    </row>
    <row r="25" spans="2:9" ht="15" customHeight="1" hidden="1">
      <c r="B25" s="614"/>
      <c r="C25" s="620"/>
      <c r="D25" s="15" t="s">
        <v>21</v>
      </c>
      <c r="E25" s="383"/>
      <c r="F25" s="383"/>
      <c r="G25" s="383"/>
      <c r="H25" s="383"/>
      <c r="I25" s="383"/>
    </row>
    <row r="26" spans="2:9" ht="15" customHeight="1" hidden="1">
      <c r="B26" s="614"/>
      <c r="C26" s="621"/>
      <c r="D26" s="16" t="s">
        <v>83</v>
      </c>
      <c r="E26" s="384"/>
      <c r="F26" s="384"/>
      <c r="G26" s="384"/>
      <c r="H26" s="384"/>
      <c r="I26" s="384"/>
    </row>
    <row r="27" spans="2:9" ht="13.5" thickBot="1">
      <c r="B27" s="614"/>
      <c r="C27" s="622"/>
      <c r="D27" s="17"/>
      <c r="E27" s="385"/>
      <c r="F27" s="385"/>
      <c r="G27" s="385"/>
      <c r="H27" s="385"/>
      <c r="I27" s="385"/>
    </row>
    <row r="28" spans="2:9" ht="13.5" thickBot="1">
      <c r="B28" s="614"/>
      <c r="C28" s="1">
        <v>212</v>
      </c>
      <c r="D28" s="11" t="s">
        <v>22</v>
      </c>
      <c r="E28" s="386">
        <f>SUM(E29:E33)</f>
        <v>101700</v>
      </c>
      <c r="F28" s="386">
        <f>SUM(F29:F33)</f>
        <v>101700</v>
      </c>
      <c r="G28" s="386">
        <f>SUM(G29:G33)</f>
        <v>101700</v>
      </c>
      <c r="H28" s="386">
        <f>SUM(H29:H33)</f>
        <v>101700</v>
      </c>
      <c r="I28" s="386">
        <f>SUM(I29:I33)</f>
        <v>55763</v>
      </c>
    </row>
    <row r="29" spans="2:9" ht="12.75">
      <c r="B29" s="614"/>
      <c r="C29" s="615"/>
      <c r="D29" s="15" t="s">
        <v>96</v>
      </c>
      <c r="E29" s="472">
        <v>1500</v>
      </c>
      <c r="F29" s="472">
        <v>1500</v>
      </c>
      <c r="G29" s="379">
        <v>1500</v>
      </c>
      <c r="H29" s="379">
        <v>1500</v>
      </c>
      <c r="I29" s="379">
        <v>504</v>
      </c>
    </row>
    <row r="30" spans="2:9" ht="12.75">
      <c r="B30" s="614"/>
      <c r="C30" s="616"/>
      <c r="D30" s="16" t="s">
        <v>97</v>
      </c>
      <c r="E30" s="473">
        <v>100000</v>
      </c>
      <c r="F30" s="473">
        <v>100000</v>
      </c>
      <c r="G30" s="380">
        <v>100000</v>
      </c>
      <c r="H30" s="380">
        <v>100000</v>
      </c>
      <c r="I30" s="380">
        <v>55198</v>
      </c>
    </row>
    <row r="31" spans="2:9" ht="12.75">
      <c r="B31" s="614"/>
      <c r="C31" s="616"/>
      <c r="D31" s="16" t="s">
        <v>144</v>
      </c>
      <c r="E31" s="474">
        <v>200</v>
      </c>
      <c r="F31" s="474">
        <v>200</v>
      </c>
      <c r="G31" s="387">
        <v>200</v>
      </c>
      <c r="H31" s="387">
        <v>200</v>
      </c>
      <c r="I31" s="387"/>
    </row>
    <row r="32" spans="2:9" ht="12.75">
      <c r="B32" s="614"/>
      <c r="C32" s="616"/>
      <c r="D32" s="63"/>
      <c r="E32" s="474"/>
      <c r="F32" s="474"/>
      <c r="G32" s="387"/>
      <c r="H32" s="387"/>
      <c r="I32" s="387">
        <v>61</v>
      </c>
    </row>
    <row r="33" spans="2:9" ht="13.5" thickBot="1">
      <c r="B33" s="638"/>
      <c r="C33" s="617"/>
      <c r="D33" s="17"/>
      <c r="E33" s="475"/>
      <c r="F33" s="475"/>
      <c r="G33" s="385"/>
      <c r="H33" s="385"/>
      <c r="I33" s="385"/>
    </row>
    <row r="34" spans="2:9" s="13" customFormat="1" ht="15" thickBot="1">
      <c r="B34" s="56">
        <v>220</v>
      </c>
      <c r="C34" s="633" t="s">
        <v>23</v>
      </c>
      <c r="D34" s="634"/>
      <c r="E34" s="360">
        <f>SUM(E35+E38)</f>
        <v>237100</v>
      </c>
      <c r="F34" s="360">
        <f>F35+F38+F47</f>
        <v>237100</v>
      </c>
      <c r="G34" s="360">
        <f>SUM(G35+G38+G47)</f>
        <v>236100</v>
      </c>
      <c r="H34" s="360">
        <f>SUM(H35+H38+H47)</f>
        <v>236100</v>
      </c>
      <c r="I34" s="360">
        <f>SUM(I35+I38)</f>
        <v>79724</v>
      </c>
    </row>
    <row r="35" spans="2:9" s="14" customFormat="1" ht="13.5" thickBot="1">
      <c r="B35" s="613"/>
      <c r="C35" s="1">
        <v>221</v>
      </c>
      <c r="D35" s="11" t="s">
        <v>40</v>
      </c>
      <c r="E35" s="388">
        <f>SUM(E36:E37)</f>
        <v>5000</v>
      </c>
      <c r="F35" s="388">
        <f>SUM(F36:F37)</f>
        <v>5000</v>
      </c>
      <c r="G35" s="388">
        <f>SUM(G36:G37)</f>
        <v>5000</v>
      </c>
      <c r="H35" s="388">
        <f>SUM(H36:H37)</f>
        <v>5000</v>
      </c>
      <c r="I35" s="388">
        <f>I36</f>
        <v>3076</v>
      </c>
    </row>
    <row r="36" spans="2:9" ht="12.75">
      <c r="B36" s="614"/>
      <c r="C36" s="615"/>
      <c r="D36" s="15" t="s">
        <v>24</v>
      </c>
      <c r="E36" s="472">
        <v>5000</v>
      </c>
      <c r="F36" s="472">
        <v>5000</v>
      </c>
      <c r="G36" s="379">
        <v>5000</v>
      </c>
      <c r="H36" s="379">
        <v>5000</v>
      </c>
      <c r="I36" s="379">
        <v>3076</v>
      </c>
    </row>
    <row r="37" spans="2:9" ht="13.5" thickBot="1">
      <c r="B37" s="614"/>
      <c r="C37" s="617"/>
      <c r="D37" s="17"/>
      <c r="E37" s="475"/>
      <c r="F37" s="475"/>
      <c r="G37" s="385"/>
      <c r="H37" s="385"/>
      <c r="I37" s="385"/>
    </row>
    <row r="38" spans="2:9" ht="13.5" thickBot="1">
      <c r="B38" s="614"/>
      <c r="C38" s="1">
        <v>223</v>
      </c>
      <c r="D38" s="64" t="s">
        <v>25</v>
      </c>
      <c r="E38" s="388">
        <f>SUM(E39:E47)</f>
        <v>232100</v>
      </c>
      <c r="F38" s="388">
        <f>SUM(F39:F45)</f>
        <v>230100</v>
      </c>
      <c r="G38" s="388">
        <f>SUM(G39:G45)</f>
        <v>230100</v>
      </c>
      <c r="H38" s="388">
        <f>SUM(H39:H45)</f>
        <v>230100</v>
      </c>
      <c r="I38" s="388">
        <f>SUM(I39:I45)</f>
        <v>76648</v>
      </c>
    </row>
    <row r="39" spans="2:9" ht="12.75">
      <c r="B39" s="614"/>
      <c r="C39" s="615"/>
      <c r="D39" s="15" t="s">
        <v>98</v>
      </c>
      <c r="E39" s="472">
        <v>220000</v>
      </c>
      <c r="F39" s="472">
        <v>220000</v>
      </c>
      <c r="G39" s="379">
        <v>220000</v>
      </c>
      <c r="H39" s="379">
        <v>220000</v>
      </c>
      <c r="I39" s="379">
        <v>71360</v>
      </c>
    </row>
    <row r="40" spans="2:9" ht="12.75">
      <c r="B40" s="614"/>
      <c r="C40" s="616"/>
      <c r="D40" s="16" t="s">
        <v>99</v>
      </c>
      <c r="E40" s="473">
        <v>1100</v>
      </c>
      <c r="F40" s="473">
        <v>1100</v>
      </c>
      <c r="G40" s="380">
        <v>1100</v>
      </c>
      <c r="H40" s="380">
        <v>1100</v>
      </c>
      <c r="I40" s="380"/>
    </row>
    <row r="41" spans="2:9" ht="12.75">
      <c r="B41" s="614"/>
      <c r="C41" s="616"/>
      <c r="D41" s="16" t="s">
        <v>165</v>
      </c>
      <c r="E41" s="473"/>
      <c r="F41" s="473"/>
      <c r="G41" s="380"/>
      <c r="H41" s="380"/>
      <c r="I41" s="380"/>
    </row>
    <row r="42" spans="2:9" ht="12.75">
      <c r="B42" s="614"/>
      <c r="C42" s="616"/>
      <c r="D42" s="16" t="s">
        <v>166</v>
      </c>
      <c r="E42" s="473"/>
      <c r="F42" s="473"/>
      <c r="G42" s="380"/>
      <c r="H42" s="380"/>
      <c r="I42" s="380"/>
    </row>
    <row r="43" spans="2:9" ht="12.75">
      <c r="B43" s="614"/>
      <c r="C43" s="616"/>
      <c r="D43" s="63" t="s">
        <v>244</v>
      </c>
      <c r="E43" s="474"/>
      <c r="F43" s="474"/>
      <c r="G43" s="387"/>
      <c r="H43" s="387"/>
      <c r="I43" s="387"/>
    </row>
    <row r="44" spans="2:9" ht="12.75">
      <c r="B44" s="614"/>
      <c r="C44" s="616"/>
      <c r="D44" s="63" t="s">
        <v>244</v>
      </c>
      <c r="E44" s="474">
        <v>9000</v>
      </c>
      <c r="F44" s="474">
        <v>9000</v>
      </c>
      <c r="G44" s="387">
        <v>9000</v>
      </c>
      <c r="H44" s="387">
        <v>9000</v>
      </c>
      <c r="I44" s="387">
        <v>5288</v>
      </c>
    </row>
    <row r="45" spans="2:9" ht="13.5" thickBot="1">
      <c r="B45" s="614"/>
      <c r="C45" s="616"/>
      <c r="D45" s="63"/>
      <c r="E45" s="474"/>
      <c r="F45" s="474"/>
      <c r="G45" s="387"/>
      <c r="H45" s="387"/>
      <c r="I45" s="387"/>
    </row>
    <row r="46" spans="2:9" ht="13.5" thickBot="1">
      <c r="B46" s="614"/>
      <c r="C46" s="1"/>
      <c r="D46" s="64"/>
      <c r="E46" s="472"/>
      <c r="F46" s="480"/>
      <c r="G46" s="386"/>
      <c r="H46" s="386"/>
      <c r="I46" s="386"/>
    </row>
    <row r="47" spans="2:9" ht="13.5" thickBot="1">
      <c r="B47" s="614"/>
      <c r="C47" s="65">
        <v>229</v>
      </c>
      <c r="D47" s="66" t="s">
        <v>26</v>
      </c>
      <c r="E47" s="473">
        <v>2000</v>
      </c>
      <c r="F47" s="520">
        <v>2000</v>
      </c>
      <c r="G47" s="389">
        <v>1000</v>
      </c>
      <c r="H47" s="389">
        <v>1000</v>
      </c>
      <c r="I47" s="389"/>
    </row>
    <row r="48" spans="2:9" s="13" customFormat="1" ht="15" thickBot="1">
      <c r="B48" s="67">
        <v>240</v>
      </c>
      <c r="C48" s="633" t="s">
        <v>27</v>
      </c>
      <c r="D48" s="637"/>
      <c r="E48" s="360">
        <f>E49</f>
        <v>2000</v>
      </c>
      <c r="F48" s="360">
        <f>F49</f>
        <v>2000</v>
      </c>
      <c r="G48" s="360">
        <f>G49</f>
        <v>2000</v>
      </c>
      <c r="H48" s="360">
        <f>H49</f>
        <v>2000</v>
      </c>
      <c r="I48" s="360">
        <f>I49</f>
        <v>1482</v>
      </c>
    </row>
    <row r="49" spans="2:9" ht="13.5" customHeight="1" thickBot="1">
      <c r="B49" s="68"/>
      <c r="C49" s="69"/>
      <c r="D49" s="70" t="s">
        <v>28</v>
      </c>
      <c r="E49" s="476">
        <v>2000</v>
      </c>
      <c r="F49" s="476">
        <v>2000</v>
      </c>
      <c r="G49" s="390">
        <v>2000</v>
      </c>
      <c r="H49" s="390">
        <v>2000</v>
      </c>
      <c r="I49" s="390">
        <v>1482</v>
      </c>
    </row>
    <row r="50" spans="2:9" s="18" customFormat="1" ht="15.75" thickBot="1">
      <c r="B50" s="53">
        <v>290</v>
      </c>
      <c r="C50" s="635" t="s">
        <v>29</v>
      </c>
      <c r="D50" s="636"/>
      <c r="E50" s="392">
        <f>E51</f>
        <v>700</v>
      </c>
      <c r="F50" s="392">
        <f>F51</f>
        <v>700</v>
      </c>
      <c r="G50" s="392">
        <f>G51</f>
        <v>700</v>
      </c>
      <c r="H50" s="392">
        <f>H51</f>
        <v>700</v>
      </c>
      <c r="I50" s="392">
        <f>I51</f>
        <v>14611</v>
      </c>
    </row>
    <row r="51" spans="2:9" ht="13.5" thickBot="1">
      <c r="B51" s="613"/>
      <c r="C51" s="1">
        <v>292</v>
      </c>
      <c r="D51" s="11" t="s">
        <v>29</v>
      </c>
      <c r="E51" s="477">
        <f>SUM(E52:E54)</f>
        <v>700</v>
      </c>
      <c r="F51" s="477">
        <v>700</v>
      </c>
      <c r="G51" s="388">
        <f>SUM(G52:G54)</f>
        <v>700</v>
      </c>
      <c r="H51" s="388">
        <f>SUM(H52:H54)</f>
        <v>700</v>
      </c>
      <c r="I51" s="388">
        <f>SUM(I52:I54)</f>
        <v>14611</v>
      </c>
    </row>
    <row r="52" spans="2:9" ht="12.75">
      <c r="B52" s="614"/>
      <c r="C52" s="620"/>
      <c r="D52" s="71" t="s">
        <v>100</v>
      </c>
      <c r="E52" s="478">
        <v>200</v>
      </c>
      <c r="F52" s="478">
        <v>200</v>
      </c>
      <c r="G52" s="391">
        <v>200</v>
      </c>
      <c r="H52" s="391">
        <v>200</v>
      </c>
      <c r="I52" s="391"/>
    </row>
    <row r="53" spans="2:9" ht="12.75">
      <c r="B53" s="614"/>
      <c r="C53" s="621"/>
      <c r="D53" s="25" t="s">
        <v>138</v>
      </c>
      <c r="E53" s="468"/>
      <c r="F53" s="468"/>
      <c r="G53" s="375"/>
      <c r="H53" s="375"/>
      <c r="I53" s="375">
        <v>84</v>
      </c>
    </row>
    <row r="54" spans="2:9" ht="13.5" thickBot="1">
      <c r="B54" s="638"/>
      <c r="C54" s="622"/>
      <c r="D54" s="72" t="s">
        <v>141</v>
      </c>
      <c r="E54" s="470">
        <v>500</v>
      </c>
      <c r="F54" s="470">
        <v>500</v>
      </c>
      <c r="G54" s="377">
        <v>500</v>
      </c>
      <c r="H54" s="377">
        <v>500</v>
      </c>
      <c r="I54" s="377">
        <v>14527</v>
      </c>
    </row>
    <row r="55" spans="2:9" s="23" customFormat="1" ht="16.5" thickBot="1">
      <c r="B55" s="48">
        <v>300</v>
      </c>
      <c r="C55" s="639" t="s">
        <v>41</v>
      </c>
      <c r="D55" s="640"/>
      <c r="E55" s="393">
        <v>505000</v>
      </c>
      <c r="F55" s="393">
        <f>F59</f>
        <v>505000</v>
      </c>
      <c r="G55" s="393">
        <v>505000</v>
      </c>
      <c r="H55" s="393">
        <v>505000</v>
      </c>
      <c r="I55" s="393">
        <f>I57+I59</f>
        <v>319166</v>
      </c>
    </row>
    <row r="56" spans="2:9" ht="13.5" thickBot="1">
      <c r="B56" s="56">
        <v>310</v>
      </c>
      <c r="C56" s="633" t="s">
        <v>42</v>
      </c>
      <c r="D56" s="637"/>
      <c r="E56" s="395"/>
      <c r="F56" s="395"/>
      <c r="G56" s="395"/>
      <c r="H56" s="395"/>
      <c r="I56" s="395"/>
    </row>
    <row r="57" spans="2:9" ht="13.5" thickBot="1">
      <c r="B57" s="613"/>
      <c r="C57" s="73">
        <v>311</v>
      </c>
      <c r="D57" s="1" t="s">
        <v>43</v>
      </c>
      <c r="E57" s="471"/>
      <c r="F57" s="471"/>
      <c r="G57" s="378"/>
      <c r="H57" s="378"/>
      <c r="I57" s="378">
        <v>3000</v>
      </c>
    </row>
    <row r="58" spans="2:9" ht="13.5" thickBot="1">
      <c r="B58" s="614"/>
      <c r="C58" s="59"/>
      <c r="D58" s="20"/>
      <c r="E58" s="478"/>
      <c r="F58" s="478"/>
      <c r="G58" s="391"/>
      <c r="H58" s="391"/>
      <c r="I58" s="391"/>
    </row>
    <row r="59" spans="2:9" ht="13.5" thickBot="1">
      <c r="B59" s="614"/>
      <c r="C59" s="51">
        <v>312</v>
      </c>
      <c r="D59" s="51" t="s">
        <v>44</v>
      </c>
      <c r="E59" s="479">
        <v>505000</v>
      </c>
      <c r="F59" s="479">
        <v>505000</v>
      </c>
      <c r="G59" s="382">
        <v>505000</v>
      </c>
      <c r="H59" s="382">
        <v>505000</v>
      </c>
      <c r="I59" s="382">
        <v>316166</v>
      </c>
    </row>
    <row r="60" spans="2:9" ht="12.75">
      <c r="B60" s="614"/>
      <c r="C60" s="654"/>
      <c r="D60" s="20" t="s">
        <v>71</v>
      </c>
      <c r="E60" s="478"/>
      <c r="F60" s="478"/>
      <c r="G60" s="391"/>
      <c r="H60" s="391"/>
      <c r="I60" s="391"/>
    </row>
    <row r="61" spans="2:9" ht="12.75">
      <c r="B61" s="614"/>
      <c r="C61" s="655"/>
      <c r="D61" s="21" t="s">
        <v>72</v>
      </c>
      <c r="E61" s="469"/>
      <c r="F61" s="469"/>
      <c r="G61" s="376"/>
      <c r="H61" s="376"/>
      <c r="I61" s="376"/>
    </row>
    <row r="62" spans="2:9" ht="12.75">
      <c r="B62" s="614"/>
      <c r="C62" s="655"/>
      <c r="D62" s="21" t="s">
        <v>73</v>
      </c>
      <c r="E62" s="473"/>
      <c r="F62" s="473"/>
      <c r="G62" s="380"/>
      <c r="H62" s="380"/>
      <c r="I62" s="380"/>
    </row>
    <row r="63" spans="2:9" ht="12.75">
      <c r="B63" s="614"/>
      <c r="C63" s="655"/>
      <c r="D63" s="21" t="s">
        <v>137</v>
      </c>
      <c r="E63" s="473"/>
      <c r="F63" s="473"/>
      <c r="G63" s="380"/>
      <c r="H63" s="380"/>
      <c r="I63" s="380"/>
    </row>
    <row r="64" spans="2:9" ht="12.75">
      <c r="B64" s="614"/>
      <c r="C64" s="655"/>
      <c r="D64" s="21" t="s">
        <v>74</v>
      </c>
      <c r="E64" s="473"/>
      <c r="F64" s="473"/>
      <c r="G64" s="380"/>
      <c r="H64" s="380"/>
      <c r="I64" s="380"/>
    </row>
    <row r="65" spans="2:9" ht="12.75">
      <c r="B65" s="614"/>
      <c r="C65" s="655"/>
      <c r="D65" s="21" t="s">
        <v>136</v>
      </c>
      <c r="E65" s="473"/>
      <c r="F65" s="473"/>
      <c r="G65" s="380"/>
      <c r="H65" s="380"/>
      <c r="I65" s="380"/>
    </row>
    <row r="66" spans="2:9" ht="12.75">
      <c r="B66" s="614"/>
      <c r="C66" s="655"/>
      <c r="D66" s="21" t="s">
        <v>75</v>
      </c>
      <c r="E66" s="473"/>
      <c r="F66" s="473"/>
      <c r="G66" s="380"/>
      <c r="H66" s="380"/>
      <c r="I66" s="380"/>
    </row>
    <row r="67" spans="2:9" s="33" customFormat="1" ht="12.75">
      <c r="B67" s="614"/>
      <c r="C67" s="655"/>
      <c r="D67" s="21" t="s">
        <v>76</v>
      </c>
      <c r="E67" s="473"/>
      <c r="F67" s="473"/>
      <c r="G67" s="380"/>
      <c r="H67" s="380"/>
      <c r="I67" s="380"/>
    </row>
    <row r="68" spans="2:9" ht="12.75">
      <c r="B68" s="614"/>
      <c r="C68" s="655"/>
      <c r="D68" s="21"/>
      <c r="E68" s="473"/>
      <c r="F68" s="473"/>
      <c r="G68" s="380"/>
      <c r="H68" s="380"/>
      <c r="I68" s="380"/>
    </row>
    <row r="69" spans="2:9" ht="12.75">
      <c r="B69" s="614"/>
      <c r="C69" s="655"/>
      <c r="D69" s="21" t="s">
        <v>79</v>
      </c>
      <c r="E69" s="473"/>
      <c r="F69" s="473"/>
      <c r="G69" s="380"/>
      <c r="H69" s="380"/>
      <c r="I69" s="380"/>
    </row>
    <row r="70" spans="2:9" ht="12.75">
      <c r="B70" s="614"/>
      <c r="C70" s="655"/>
      <c r="D70" s="21" t="s">
        <v>142</v>
      </c>
      <c r="E70" s="473"/>
      <c r="F70" s="473"/>
      <c r="G70" s="380"/>
      <c r="H70" s="380"/>
      <c r="I70" s="380"/>
    </row>
    <row r="71" spans="2:9" ht="12.75">
      <c r="B71" s="614"/>
      <c r="C71" s="655"/>
      <c r="D71" s="21" t="s">
        <v>141</v>
      </c>
      <c r="E71" s="473"/>
      <c r="F71" s="473"/>
      <c r="G71" s="380"/>
      <c r="H71" s="380"/>
      <c r="I71" s="380"/>
    </row>
    <row r="72" spans="2:9" ht="12.75">
      <c r="B72" s="614"/>
      <c r="C72" s="655"/>
      <c r="D72" s="21" t="s">
        <v>199</v>
      </c>
      <c r="E72" s="473"/>
      <c r="F72" s="473"/>
      <c r="G72" s="380"/>
      <c r="H72" s="380"/>
      <c r="I72" s="380"/>
    </row>
    <row r="73" spans="2:9" ht="12.75">
      <c r="B73" s="614"/>
      <c r="C73" s="655"/>
      <c r="D73" s="21"/>
      <c r="E73" s="473"/>
      <c r="F73" s="473"/>
      <c r="G73" s="380"/>
      <c r="H73" s="380"/>
      <c r="I73" s="380"/>
    </row>
    <row r="74" spans="2:9" ht="12.75">
      <c r="B74" s="614"/>
      <c r="C74" s="655"/>
      <c r="D74" s="21"/>
      <c r="E74" s="473"/>
      <c r="F74" s="473"/>
      <c r="G74" s="380"/>
      <c r="H74" s="380"/>
      <c r="I74" s="380"/>
    </row>
    <row r="75" spans="2:9" ht="12.75">
      <c r="B75" s="614"/>
      <c r="C75" s="655"/>
      <c r="D75" s="21"/>
      <c r="E75" s="473"/>
      <c r="F75" s="473"/>
      <c r="G75" s="380"/>
      <c r="H75" s="380"/>
      <c r="I75" s="380"/>
    </row>
    <row r="76" spans="2:9" ht="12.75">
      <c r="B76" s="614"/>
      <c r="C76" s="655"/>
      <c r="D76" s="21"/>
      <c r="E76" s="473"/>
      <c r="F76" s="473"/>
      <c r="G76" s="380"/>
      <c r="H76" s="380"/>
      <c r="I76" s="380"/>
    </row>
    <row r="77" spans="2:9" ht="13.5" thickBot="1">
      <c r="B77" s="614"/>
      <c r="C77" s="655"/>
      <c r="D77" s="21"/>
      <c r="E77" s="473"/>
      <c r="F77" s="473"/>
      <c r="G77" s="380"/>
      <c r="H77" s="380"/>
      <c r="I77" s="380"/>
    </row>
    <row r="78" spans="2:9" s="18" customFormat="1" ht="15.75" thickBot="1">
      <c r="B78" s="56">
        <v>330</v>
      </c>
      <c r="C78" s="633" t="s">
        <v>30</v>
      </c>
      <c r="D78" s="637"/>
      <c r="E78" s="360"/>
      <c r="F78" s="360"/>
      <c r="G78" s="360"/>
      <c r="H78" s="360"/>
      <c r="I78" s="360"/>
    </row>
    <row r="79" spans="2:9" s="3" customFormat="1" ht="13.5" thickBot="1">
      <c r="B79" s="613"/>
      <c r="C79" s="1">
        <v>331</v>
      </c>
      <c r="D79" s="11" t="s">
        <v>45</v>
      </c>
      <c r="E79" s="477"/>
      <c r="F79" s="477"/>
      <c r="G79" s="388"/>
      <c r="H79" s="388"/>
      <c r="I79" s="388"/>
    </row>
    <row r="80" spans="2:9" ht="13.5" thickBot="1">
      <c r="B80" s="614"/>
      <c r="C80" s="59"/>
      <c r="D80" s="74"/>
      <c r="E80" s="480"/>
      <c r="F80" s="480"/>
      <c r="G80" s="389"/>
      <c r="H80" s="389"/>
      <c r="I80" s="389"/>
    </row>
    <row r="81" spans="2:9" s="19" customFormat="1" ht="16.5" thickBot="1" thickTop="1">
      <c r="B81" s="651" t="s">
        <v>31</v>
      </c>
      <c r="C81" s="652"/>
      <c r="D81" s="653"/>
      <c r="E81" s="394">
        <f>E5+E22+E55</f>
        <v>4128200</v>
      </c>
      <c r="F81" s="394">
        <f>F5+F22+F55</f>
        <v>4764806</v>
      </c>
      <c r="G81" s="394">
        <f>G5+G22+G55</f>
        <v>4127200</v>
      </c>
      <c r="H81" s="394">
        <f>H5+H22+H55</f>
        <v>4127200</v>
      </c>
      <c r="I81" s="394">
        <f>I5+I22+I55</f>
        <v>2826670</v>
      </c>
    </row>
    <row r="82" spans="2:9" ht="13.5" thickTop="1">
      <c r="B82" s="45"/>
      <c r="C82" s="44"/>
      <c r="D82" s="44"/>
      <c r="E82" s="46"/>
      <c r="F82" s="46"/>
      <c r="G82" s="46"/>
      <c r="H82" s="46"/>
      <c r="I82" s="44"/>
    </row>
    <row r="83" spans="2:9" ht="12.75">
      <c r="B83" s="650"/>
      <c r="C83" s="650"/>
      <c r="D83" s="650"/>
      <c r="E83" s="46"/>
      <c r="F83" s="46"/>
      <c r="G83" s="46"/>
      <c r="H83" s="46"/>
      <c r="I83" s="46"/>
    </row>
    <row r="84" spans="2:9" ht="12.75">
      <c r="B84" s="45"/>
      <c r="C84" s="45"/>
      <c r="D84" s="45"/>
      <c r="E84" s="46"/>
      <c r="F84" s="46"/>
      <c r="G84" s="46"/>
      <c r="H84" s="46"/>
      <c r="I84" s="46"/>
    </row>
    <row r="85" spans="2:9" ht="12.75">
      <c r="B85" s="45"/>
      <c r="C85" s="45"/>
      <c r="D85" s="45"/>
      <c r="E85" s="46"/>
      <c r="F85" s="46"/>
      <c r="G85" s="46"/>
      <c r="H85" s="46"/>
      <c r="I85" s="46"/>
    </row>
    <row r="86" spans="2:9" ht="12.75">
      <c r="B86" s="45"/>
      <c r="C86" s="45"/>
      <c r="D86" s="45"/>
      <c r="E86" s="46"/>
      <c r="F86" s="46"/>
      <c r="G86" s="46"/>
      <c r="H86" s="46"/>
      <c r="I86" s="46"/>
    </row>
    <row r="87" spans="2:9" ht="12.75">
      <c r="B87" s="45"/>
      <c r="C87" s="45"/>
      <c r="D87" s="45"/>
      <c r="E87" s="46"/>
      <c r="F87" s="46"/>
      <c r="G87" s="46"/>
      <c r="H87" s="46"/>
      <c r="I87" s="46"/>
    </row>
    <row r="88" spans="2:9" ht="12.75">
      <c r="B88" s="45"/>
      <c r="C88" s="45"/>
      <c r="D88" s="45"/>
      <c r="E88" s="46"/>
      <c r="F88" s="46"/>
      <c r="G88" s="46"/>
      <c r="H88" s="46"/>
      <c r="I88" s="46"/>
    </row>
    <row r="89" spans="2:9" ht="12.75">
      <c r="B89" s="45"/>
      <c r="C89" s="45"/>
      <c r="D89" s="45"/>
      <c r="E89" s="46"/>
      <c r="F89" s="46"/>
      <c r="G89" s="46"/>
      <c r="H89" s="46"/>
      <c r="I89" s="46"/>
    </row>
    <row r="90" spans="2:9" ht="12.75">
      <c r="B90" s="45"/>
      <c r="C90" s="45"/>
      <c r="D90" s="45"/>
      <c r="E90" s="46"/>
      <c r="F90" s="46"/>
      <c r="G90" s="46"/>
      <c r="H90" s="46"/>
      <c r="I90" s="46"/>
    </row>
    <row r="91" spans="2:9" ht="12.75">
      <c r="B91" s="45"/>
      <c r="C91" s="45"/>
      <c r="D91" s="45"/>
      <c r="E91" s="46"/>
      <c r="F91" s="46"/>
      <c r="G91" s="46"/>
      <c r="H91" s="46"/>
      <c r="I91" s="46"/>
    </row>
    <row r="92" spans="2:9" ht="12.75">
      <c r="B92" s="45"/>
      <c r="C92" s="45"/>
      <c r="D92" s="45"/>
      <c r="E92" s="46"/>
      <c r="F92" s="46"/>
      <c r="G92" s="46"/>
      <c r="H92" s="46"/>
      <c r="I92" s="46"/>
    </row>
    <row r="93" spans="2:9" ht="12.75">
      <c r="B93" s="45"/>
      <c r="C93" s="45"/>
      <c r="D93" s="45"/>
      <c r="E93" s="46"/>
      <c r="F93" s="46"/>
      <c r="G93" s="46"/>
      <c r="H93" s="46"/>
      <c r="I93" s="46"/>
    </row>
    <row r="94" spans="2:9" ht="12.75">
      <c r="B94" s="45"/>
      <c r="C94" s="45"/>
      <c r="D94" s="45"/>
      <c r="E94" s="46"/>
      <c r="F94" s="46"/>
      <c r="G94" s="46"/>
      <c r="H94" s="46"/>
      <c r="I94" s="46"/>
    </row>
    <row r="95" spans="3:9" ht="12.75">
      <c r="C95" s="27"/>
      <c r="D95" s="27"/>
      <c r="I95" s="10"/>
    </row>
    <row r="96" spans="3:9" ht="12.75">
      <c r="C96" s="27"/>
      <c r="D96" s="27"/>
      <c r="I96" s="10"/>
    </row>
    <row r="97" spans="3:9" ht="12.75">
      <c r="C97" s="27"/>
      <c r="D97" s="27"/>
      <c r="I97" s="10"/>
    </row>
    <row r="98" spans="3:9" ht="12.75">
      <c r="C98" s="27"/>
      <c r="D98" s="27"/>
      <c r="I98" s="10"/>
    </row>
    <row r="99" spans="3:9" ht="12.75">
      <c r="C99" s="27"/>
      <c r="D99" s="27"/>
      <c r="I99" s="10"/>
    </row>
    <row r="100" spans="3:9" ht="12.75">
      <c r="C100" s="27"/>
      <c r="D100" s="27"/>
      <c r="I100" s="10"/>
    </row>
    <row r="101" spans="3:9" ht="12.75">
      <c r="C101" s="27"/>
      <c r="D101" s="27"/>
      <c r="I101" s="10"/>
    </row>
    <row r="102" spans="3:9" ht="12.75">
      <c r="C102" s="27"/>
      <c r="D102" s="27"/>
      <c r="I102" s="10"/>
    </row>
    <row r="103" spans="3:9" ht="12.75">
      <c r="C103" s="27"/>
      <c r="D103" s="27"/>
      <c r="I103" s="10"/>
    </row>
    <row r="104" spans="3:9" ht="12.75">
      <c r="C104" s="27"/>
      <c r="D104" s="27"/>
      <c r="I104" s="10"/>
    </row>
    <row r="105" spans="3:9" ht="12.75">
      <c r="C105" s="27"/>
      <c r="D105" s="27"/>
      <c r="I105" s="10"/>
    </row>
    <row r="106" spans="3:9" ht="12.75">
      <c r="C106" s="27"/>
      <c r="D106" s="27"/>
      <c r="I106" s="10"/>
    </row>
    <row r="107" spans="3:9" ht="12.75">
      <c r="C107" s="27"/>
      <c r="D107" s="27"/>
      <c r="I107" s="10"/>
    </row>
    <row r="108" spans="3:9" ht="12.75">
      <c r="C108" s="27"/>
      <c r="D108" s="27"/>
      <c r="I108" s="10"/>
    </row>
    <row r="109" spans="3:9" ht="12.75">
      <c r="C109" s="27"/>
      <c r="D109" s="27"/>
      <c r="I109" s="10"/>
    </row>
    <row r="110" spans="3:9" ht="12.75">
      <c r="C110" s="27"/>
      <c r="D110" s="27"/>
      <c r="I110" s="10"/>
    </row>
    <row r="111" spans="3:9" ht="12.75">
      <c r="C111" s="27"/>
      <c r="D111" s="27"/>
      <c r="I111" s="10"/>
    </row>
    <row r="112" spans="3:9" ht="12.75">
      <c r="C112" s="27"/>
      <c r="D112" s="27"/>
      <c r="I112" s="10"/>
    </row>
    <row r="113" spans="3:9" ht="12.75">
      <c r="C113" s="27"/>
      <c r="D113" s="27"/>
      <c r="I113" s="10"/>
    </row>
    <row r="114" spans="3:9" ht="12.75">
      <c r="C114" s="27"/>
      <c r="D114" s="27"/>
      <c r="I114" s="10"/>
    </row>
    <row r="115" spans="3:9" ht="12.75">
      <c r="C115" s="27"/>
      <c r="D115" s="27"/>
      <c r="I115" s="10"/>
    </row>
    <row r="116" spans="3:9" ht="12.75">
      <c r="C116" s="27"/>
      <c r="D116" s="27"/>
      <c r="I116" s="10"/>
    </row>
    <row r="117" spans="3:9" ht="12.75">
      <c r="C117" s="27"/>
      <c r="D117" s="27"/>
      <c r="I117" s="10"/>
    </row>
    <row r="118" ht="12.75">
      <c r="I118" s="10"/>
    </row>
    <row r="120" spans="5:8" ht="12.75">
      <c r="E120" s="39"/>
      <c r="F120" s="39"/>
      <c r="G120" s="39"/>
      <c r="H120" s="39"/>
    </row>
    <row r="144" spans="2:8" ht="12.75">
      <c r="B144" s="28"/>
      <c r="C144" s="12"/>
      <c r="D144" s="12"/>
      <c r="E144" s="32"/>
      <c r="F144" s="32"/>
      <c r="G144" s="32"/>
      <c r="H144" s="32"/>
    </row>
  </sheetData>
  <sheetProtection/>
  <mergeCells count="38">
    <mergeCell ref="B83:D83"/>
    <mergeCell ref="C56:D56"/>
    <mergeCell ref="B81:D81"/>
    <mergeCell ref="B79:B80"/>
    <mergeCell ref="C60:C77"/>
    <mergeCell ref="C25:C27"/>
    <mergeCell ref="B24:B33"/>
    <mergeCell ref="C48:D48"/>
    <mergeCell ref="C34:D34"/>
    <mergeCell ref="C39:C45"/>
    <mergeCell ref="B1:I1"/>
    <mergeCell ref="B2:I2"/>
    <mergeCell ref="B3:B4"/>
    <mergeCell ref="B9:B12"/>
    <mergeCell ref="C6:D6"/>
    <mergeCell ref="C8:D8"/>
    <mergeCell ref="D3:D4"/>
    <mergeCell ref="G3:G4"/>
    <mergeCell ref="B35:B47"/>
    <mergeCell ref="C36:C37"/>
    <mergeCell ref="C23:D23"/>
    <mergeCell ref="C13:D13"/>
    <mergeCell ref="C52:C54"/>
    <mergeCell ref="C78:D78"/>
    <mergeCell ref="B51:B54"/>
    <mergeCell ref="C55:D55"/>
    <mergeCell ref="B57:B77"/>
    <mergeCell ref="C50:D50"/>
    <mergeCell ref="B14:B21"/>
    <mergeCell ref="C29:C33"/>
    <mergeCell ref="I3:I4"/>
    <mergeCell ref="C10:C12"/>
    <mergeCell ref="C5:D5"/>
    <mergeCell ref="C22:D22"/>
    <mergeCell ref="C15:C21"/>
    <mergeCell ref="E3:E4"/>
    <mergeCell ref="C3:C4"/>
    <mergeCell ref="H3:H4"/>
  </mergeCells>
  <printOptions/>
  <pageMargins left="0.25" right="0.16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05"/>
  <sheetViews>
    <sheetView showGridLines="0" zoomScale="90" zoomScaleNormal="90" workbookViewId="0" topLeftCell="A1">
      <pane xSplit="9" ySplit="11" topLeftCell="J4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H2" sqref="H2:H3"/>
    </sheetView>
  </sheetViews>
  <sheetFormatPr defaultColWidth="9.140625" defaultRowHeight="12.75"/>
  <cols>
    <col min="1" max="1" width="2.00390625" style="4" customWidth="1"/>
    <col min="2" max="2" width="9.28125" style="4" customWidth="1"/>
    <col min="3" max="3" width="8.7109375" style="29" customWidth="1"/>
    <col min="4" max="4" width="25.421875" style="4" customWidth="1"/>
    <col min="5" max="5" width="11.28125" style="42" customWidth="1"/>
    <col min="6" max="6" width="10.7109375" style="42" customWidth="1"/>
    <col min="7" max="7" width="10.7109375" style="5" customWidth="1"/>
    <col min="8" max="8" width="10.7109375" style="4" customWidth="1"/>
    <col min="9" max="10" width="12.7109375" style="4" customWidth="1"/>
    <col min="11" max="16384" width="9.140625" style="4" customWidth="1"/>
  </cols>
  <sheetData>
    <row r="1" spans="2:10" ht="13.5" thickBot="1">
      <c r="B1" s="677" t="s">
        <v>0</v>
      </c>
      <c r="C1" s="677"/>
      <c r="D1" s="677"/>
      <c r="E1" s="677"/>
      <c r="F1" s="677"/>
      <c r="G1" s="677"/>
      <c r="H1" s="75"/>
      <c r="I1" s="75"/>
      <c r="J1" s="75"/>
    </row>
    <row r="2" spans="2:10" ht="13.5" customHeight="1" thickTop="1">
      <c r="B2" s="680" t="s">
        <v>9</v>
      </c>
      <c r="C2" s="682" t="s">
        <v>10</v>
      </c>
      <c r="D2" s="684" t="s">
        <v>11</v>
      </c>
      <c r="E2" s="678" t="s">
        <v>238</v>
      </c>
      <c r="F2" s="678" t="s">
        <v>254</v>
      </c>
      <c r="G2" s="678" t="s">
        <v>258</v>
      </c>
      <c r="H2" s="678" t="s">
        <v>298</v>
      </c>
      <c r="I2" s="648" t="s">
        <v>301</v>
      </c>
      <c r="J2" s="659" t="s">
        <v>299</v>
      </c>
    </row>
    <row r="3" spans="2:10" ht="26.25" customHeight="1" thickBot="1">
      <c r="B3" s="681"/>
      <c r="C3" s="683"/>
      <c r="D3" s="685"/>
      <c r="E3" s="679"/>
      <c r="F3" s="679"/>
      <c r="G3" s="679"/>
      <c r="H3" s="679"/>
      <c r="I3" s="649"/>
      <c r="J3" s="660"/>
    </row>
    <row r="4" spans="2:10" ht="21.75" customHeight="1" thickBot="1" thickTop="1">
      <c r="B4" s="116" t="s">
        <v>198</v>
      </c>
      <c r="C4" s="693" t="s">
        <v>209</v>
      </c>
      <c r="D4" s="694"/>
      <c r="E4" s="229">
        <f>SUM(E5:E9)</f>
        <v>1156800</v>
      </c>
      <c r="F4" s="229">
        <f>SUM(F5:F9)</f>
        <v>1156800</v>
      </c>
      <c r="G4" s="229">
        <f>SUM(G5:G9)</f>
        <v>1156800</v>
      </c>
      <c r="H4" s="230">
        <f>SUM(H5:H9)</f>
        <v>1246515</v>
      </c>
      <c r="I4" s="528">
        <f>SUM(I5:I9)</f>
        <v>589819</v>
      </c>
      <c r="J4" s="561">
        <f>I4/H4</f>
        <v>0.47317441025579315</v>
      </c>
    </row>
    <row r="5" spans="2:10" ht="14.25">
      <c r="B5" s="690"/>
      <c r="C5" s="117">
        <v>610</v>
      </c>
      <c r="D5" s="118" t="s">
        <v>1</v>
      </c>
      <c r="E5" s="442">
        <v>500000</v>
      </c>
      <c r="F5" s="231">
        <v>500000</v>
      </c>
      <c r="G5" s="524">
        <v>500000</v>
      </c>
      <c r="H5" s="352">
        <v>500000</v>
      </c>
      <c r="I5" s="537">
        <v>228123</v>
      </c>
      <c r="J5" s="564">
        <f aca="true" t="shared" si="0" ref="J5:J68">I5/H5</f>
        <v>0.456246</v>
      </c>
    </row>
    <row r="6" spans="2:10" ht="14.25">
      <c r="B6" s="691"/>
      <c r="C6" s="120">
        <v>620</v>
      </c>
      <c r="D6" s="121" t="s">
        <v>2</v>
      </c>
      <c r="E6" s="443">
        <v>188800</v>
      </c>
      <c r="F6" s="232">
        <v>188800</v>
      </c>
      <c r="G6" s="525">
        <v>188800</v>
      </c>
      <c r="H6" s="352">
        <v>209300</v>
      </c>
      <c r="I6" s="538">
        <v>93838</v>
      </c>
      <c r="J6" s="564">
        <f t="shared" si="0"/>
        <v>0.44834209268991876</v>
      </c>
    </row>
    <row r="7" spans="2:10" ht="14.25">
      <c r="B7" s="691"/>
      <c r="C7" s="120">
        <v>630</v>
      </c>
      <c r="D7" s="121" t="s">
        <v>12</v>
      </c>
      <c r="E7" s="443">
        <v>450000</v>
      </c>
      <c r="F7" s="232">
        <v>450000</v>
      </c>
      <c r="G7" s="525">
        <v>450000</v>
      </c>
      <c r="H7" s="352">
        <v>500840</v>
      </c>
      <c r="I7" s="538">
        <v>244340</v>
      </c>
      <c r="J7" s="564">
        <f t="shared" si="0"/>
        <v>0.48786039453717756</v>
      </c>
    </row>
    <row r="8" spans="2:10" ht="14.25">
      <c r="B8" s="691"/>
      <c r="C8" s="132">
        <v>640</v>
      </c>
      <c r="D8" s="146" t="s">
        <v>101</v>
      </c>
      <c r="E8" s="444">
        <v>15000</v>
      </c>
      <c r="F8" s="233">
        <v>15000</v>
      </c>
      <c r="G8" s="526">
        <v>15000</v>
      </c>
      <c r="H8" s="352">
        <v>33375</v>
      </c>
      <c r="I8" s="539">
        <v>22202</v>
      </c>
      <c r="J8" s="564">
        <f t="shared" si="0"/>
        <v>0.6652284644194757</v>
      </c>
    </row>
    <row r="9" spans="2:10" ht="15" thickBot="1">
      <c r="B9" s="691"/>
      <c r="C9" s="132">
        <v>650</v>
      </c>
      <c r="D9" s="146" t="s">
        <v>210</v>
      </c>
      <c r="E9" s="444">
        <v>3000</v>
      </c>
      <c r="F9" s="233">
        <v>3000</v>
      </c>
      <c r="G9" s="526">
        <v>3000</v>
      </c>
      <c r="H9" s="336">
        <v>3000</v>
      </c>
      <c r="I9" s="539">
        <v>1316</v>
      </c>
      <c r="J9" s="565">
        <f t="shared" si="0"/>
        <v>0.43866666666666665</v>
      </c>
    </row>
    <row r="10" spans="2:10" ht="15.75" thickBot="1">
      <c r="B10" s="195" t="s">
        <v>3</v>
      </c>
      <c r="C10" s="661" t="s">
        <v>4</v>
      </c>
      <c r="D10" s="665"/>
      <c r="E10" s="24">
        <f>SUM(E11:E14)</f>
        <v>28885</v>
      </c>
      <c r="F10" s="24">
        <f>SUM(F11:F14)</f>
        <v>28885</v>
      </c>
      <c r="G10" s="24">
        <f>SUM(G11:G14)</f>
        <v>28885</v>
      </c>
      <c r="H10" s="527">
        <f>SUM(H11:H14)</f>
        <v>35835</v>
      </c>
      <c r="I10" s="529">
        <f>SUM(I11:I14)</f>
        <v>12100</v>
      </c>
      <c r="J10" s="536">
        <f t="shared" si="0"/>
        <v>0.33765871354820703</v>
      </c>
    </row>
    <row r="11" spans="2:10" ht="14.25">
      <c r="B11" s="193"/>
      <c r="C11" s="189">
        <v>610</v>
      </c>
      <c r="D11" s="194" t="s">
        <v>1</v>
      </c>
      <c r="E11" s="445">
        <v>11400</v>
      </c>
      <c r="F11" s="398">
        <v>11400</v>
      </c>
      <c r="G11" s="398">
        <v>11400</v>
      </c>
      <c r="H11" s="334">
        <v>11400</v>
      </c>
      <c r="I11" s="540">
        <v>4909</v>
      </c>
      <c r="J11" s="566">
        <f t="shared" si="0"/>
        <v>0.4306140350877193</v>
      </c>
    </row>
    <row r="12" spans="2:10" ht="14.25">
      <c r="B12" s="123"/>
      <c r="C12" s="125">
        <v>620</v>
      </c>
      <c r="D12" s="191" t="s">
        <v>2</v>
      </c>
      <c r="E12" s="446">
        <v>3985</v>
      </c>
      <c r="F12" s="399">
        <v>3985</v>
      </c>
      <c r="G12" s="399">
        <v>3985</v>
      </c>
      <c r="H12" s="335">
        <v>3985</v>
      </c>
      <c r="I12" s="541">
        <v>1715</v>
      </c>
      <c r="J12" s="564">
        <f t="shared" si="0"/>
        <v>0.43036386449184444</v>
      </c>
    </row>
    <row r="13" spans="2:10" ht="14.25">
      <c r="B13" s="126"/>
      <c r="C13" s="139">
        <v>630</v>
      </c>
      <c r="D13" s="192" t="s">
        <v>102</v>
      </c>
      <c r="E13" s="447">
        <v>10000</v>
      </c>
      <c r="F13" s="400">
        <v>10000</v>
      </c>
      <c r="G13" s="400">
        <v>10000</v>
      </c>
      <c r="H13" s="335">
        <v>16950</v>
      </c>
      <c r="I13" s="542">
        <v>4804</v>
      </c>
      <c r="J13" s="564">
        <f t="shared" si="0"/>
        <v>0.28342182890855455</v>
      </c>
    </row>
    <row r="14" spans="2:10" ht="15" thickBot="1">
      <c r="B14" s="190"/>
      <c r="C14" s="196">
        <v>650</v>
      </c>
      <c r="D14" s="197" t="s">
        <v>210</v>
      </c>
      <c r="E14" s="448">
        <v>3500</v>
      </c>
      <c r="F14" s="247">
        <v>3500</v>
      </c>
      <c r="G14" s="247">
        <v>3500</v>
      </c>
      <c r="H14" s="336">
        <v>3500</v>
      </c>
      <c r="I14" s="543">
        <v>672</v>
      </c>
      <c r="J14" s="565">
        <f t="shared" si="0"/>
        <v>0.192</v>
      </c>
    </row>
    <row r="15" spans="2:10" s="6" customFormat="1" ht="15.75" thickBot="1">
      <c r="B15" s="195" t="s">
        <v>13</v>
      </c>
      <c r="C15" s="661" t="s">
        <v>78</v>
      </c>
      <c r="D15" s="662"/>
      <c r="E15" s="24">
        <f>SUM(E16:E18)</f>
        <v>7140</v>
      </c>
      <c r="F15" s="24">
        <f>SUM(F16:F18)</f>
        <v>7140</v>
      </c>
      <c r="G15" s="24">
        <f>SUM(G16:G18)</f>
        <v>7140</v>
      </c>
      <c r="H15" s="401">
        <f>SUM(H16:H18)</f>
        <v>7140</v>
      </c>
      <c r="I15" s="529">
        <f>SUM(I16:I18)</f>
        <v>4275</v>
      </c>
      <c r="J15" s="536">
        <f t="shared" si="0"/>
        <v>0.5987394957983193</v>
      </c>
    </row>
    <row r="16" spans="2:10" ht="14.25" customHeight="1">
      <c r="B16" s="657"/>
      <c r="C16" s="148">
        <v>610</v>
      </c>
      <c r="D16" s="127" t="s">
        <v>1</v>
      </c>
      <c r="E16" s="449">
        <v>5140</v>
      </c>
      <c r="F16" s="239">
        <v>5140</v>
      </c>
      <c r="G16" s="239">
        <v>5140</v>
      </c>
      <c r="H16" s="337">
        <v>5140</v>
      </c>
      <c r="I16" s="544">
        <v>3243</v>
      </c>
      <c r="J16" s="566">
        <f t="shared" si="0"/>
        <v>0.6309338521400778</v>
      </c>
    </row>
    <row r="17" spans="2:10" ht="14.25" customHeight="1">
      <c r="B17" s="657"/>
      <c r="C17" s="120">
        <v>620</v>
      </c>
      <c r="D17" s="121" t="s">
        <v>2</v>
      </c>
      <c r="E17" s="450">
        <v>1800</v>
      </c>
      <c r="F17" s="240">
        <v>1800</v>
      </c>
      <c r="G17" s="240">
        <v>1800</v>
      </c>
      <c r="H17" s="338">
        <v>1800</v>
      </c>
      <c r="I17" s="545">
        <v>1032</v>
      </c>
      <c r="J17" s="564">
        <f t="shared" si="0"/>
        <v>0.5733333333333334</v>
      </c>
    </row>
    <row r="18" spans="2:10" ht="15" customHeight="1" thickBot="1">
      <c r="B18" s="658"/>
      <c r="C18" s="120">
        <v>630</v>
      </c>
      <c r="D18" s="121" t="s">
        <v>12</v>
      </c>
      <c r="E18" s="450">
        <v>200</v>
      </c>
      <c r="F18" s="240">
        <v>200</v>
      </c>
      <c r="G18" s="240">
        <v>200</v>
      </c>
      <c r="H18" s="338">
        <v>200</v>
      </c>
      <c r="I18" s="545">
        <v>0</v>
      </c>
      <c r="J18" s="565">
        <f t="shared" si="0"/>
        <v>0</v>
      </c>
    </row>
    <row r="19" spans="2:10" ht="15.75" thickBot="1">
      <c r="B19" s="128" t="s">
        <v>68</v>
      </c>
      <c r="C19" s="661" t="s">
        <v>103</v>
      </c>
      <c r="D19" s="662"/>
      <c r="E19" s="24">
        <f>SUM(E20:E22)</f>
        <v>35000</v>
      </c>
      <c r="F19" s="24">
        <f>SUM(F20:F22)</f>
        <v>35000</v>
      </c>
      <c r="G19" s="24">
        <f>SUM(G20:G22)</f>
        <v>35000</v>
      </c>
      <c r="H19" s="401">
        <f>SUM(H20:H22)</f>
        <v>61000</v>
      </c>
      <c r="I19" s="529">
        <f>SUM(I20:I22)</f>
        <v>17836</v>
      </c>
      <c r="J19" s="536">
        <f t="shared" si="0"/>
        <v>0.2923934426229508</v>
      </c>
    </row>
    <row r="20" spans="2:10" ht="14.25" customHeight="1">
      <c r="B20" s="656"/>
      <c r="C20" s="117">
        <v>610</v>
      </c>
      <c r="D20" s="130" t="s">
        <v>1</v>
      </c>
      <c r="E20" s="451"/>
      <c r="F20" s="241"/>
      <c r="G20" s="241"/>
      <c r="H20" s="334">
        <v>12000</v>
      </c>
      <c r="I20" s="546">
        <v>0</v>
      </c>
      <c r="J20" s="566">
        <f t="shared" si="0"/>
        <v>0</v>
      </c>
    </row>
    <row r="21" spans="2:10" ht="14.25" customHeight="1">
      <c r="B21" s="657"/>
      <c r="C21" s="120">
        <v>620</v>
      </c>
      <c r="D21" s="131" t="s">
        <v>2</v>
      </c>
      <c r="E21" s="450"/>
      <c r="F21" s="240"/>
      <c r="G21" s="240"/>
      <c r="H21" s="335">
        <v>4200</v>
      </c>
      <c r="I21" s="545">
        <v>0</v>
      </c>
      <c r="J21" s="564">
        <f t="shared" si="0"/>
        <v>0</v>
      </c>
    </row>
    <row r="22" spans="2:10" ht="14.25" customHeight="1" thickBot="1">
      <c r="B22" s="658"/>
      <c r="C22" s="132">
        <v>630</v>
      </c>
      <c r="D22" s="133" t="s">
        <v>12</v>
      </c>
      <c r="E22" s="452">
        <v>35000</v>
      </c>
      <c r="F22" s="242">
        <v>35000</v>
      </c>
      <c r="G22" s="242">
        <v>35000</v>
      </c>
      <c r="H22" s="336">
        <v>44800</v>
      </c>
      <c r="I22" s="547">
        <v>17836</v>
      </c>
      <c r="J22" s="565">
        <f t="shared" si="0"/>
        <v>0.398125</v>
      </c>
    </row>
    <row r="23" spans="2:10" s="6" customFormat="1" ht="15.75" thickBot="1">
      <c r="B23" s="134" t="s">
        <v>104</v>
      </c>
      <c r="C23" s="695" t="s">
        <v>6</v>
      </c>
      <c r="D23" s="696"/>
      <c r="E23" s="234">
        <f>SUM(E24:E25)</f>
        <v>15000</v>
      </c>
      <c r="F23" s="234">
        <f>SUM(F24:F25)</f>
        <v>15000</v>
      </c>
      <c r="G23" s="234">
        <f>SUM(G24:G25)</f>
        <v>15000</v>
      </c>
      <c r="H23" s="401">
        <f>SUM(H24:H25)</f>
        <v>17100</v>
      </c>
      <c r="I23" s="530">
        <f>SUM(I24:I25)</f>
        <v>8050</v>
      </c>
      <c r="J23" s="536">
        <f t="shared" si="0"/>
        <v>0.47076023391812866</v>
      </c>
    </row>
    <row r="24" spans="2:10" s="6" customFormat="1" ht="14.25">
      <c r="B24" s="135"/>
      <c r="C24" s="136">
        <v>630</v>
      </c>
      <c r="D24" s="137" t="s">
        <v>102</v>
      </c>
      <c r="E24" s="453">
        <v>1000</v>
      </c>
      <c r="F24" s="243">
        <v>1000</v>
      </c>
      <c r="G24" s="243">
        <v>1000</v>
      </c>
      <c r="H24" s="334">
        <v>3100</v>
      </c>
      <c r="I24" s="548">
        <v>300</v>
      </c>
      <c r="J24" s="566">
        <f t="shared" si="0"/>
        <v>0.0967741935483871</v>
      </c>
    </row>
    <row r="25" spans="2:10" ht="15" thickBot="1">
      <c r="B25" s="138"/>
      <c r="C25" s="139">
        <v>640</v>
      </c>
      <c r="D25" s="140" t="s">
        <v>101</v>
      </c>
      <c r="E25" s="454">
        <v>14000</v>
      </c>
      <c r="F25" s="244">
        <v>14000</v>
      </c>
      <c r="G25" s="244">
        <v>14000</v>
      </c>
      <c r="H25" s="339">
        <v>14000</v>
      </c>
      <c r="I25" s="549">
        <v>7750</v>
      </c>
      <c r="J25" s="565">
        <f t="shared" si="0"/>
        <v>0.5535714285714286</v>
      </c>
    </row>
    <row r="26" spans="2:10" s="6" customFormat="1" ht="15.75" thickBot="1">
      <c r="B26" s="128" t="s">
        <v>57</v>
      </c>
      <c r="C26" s="661" t="s">
        <v>105</v>
      </c>
      <c r="D26" s="662"/>
      <c r="E26" s="24">
        <f>E27</f>
        <v>30000</v>
      </c>
      <c r="F26" s="24">
        <f>F27</f>
        <v>30000</v>
      </c>
      <c r="G26" s="24">
        <f>G27</f>
        <v>30000</v>
      </c>
      <c r="H26" s="402">
        <f>H27</f>
        <v>30000</v>
      </c>
      <c r="I26" s="529">
        <f>I27</f>
        <v>6804</v>
      </c>
      <c r="J26" s="536">
        <f t="shared" si="0"/>
        <v>0.2268</v>
      </c>
    </row>
    <row r="27" spans="2:10" ht="15" thickBot="1">
      <c r="B27" s="119"/>
      <c r="C27" s="120">
        <v>630</v>
      </c>
      <c r="D27" s="121" t="s">
        <v>12</v>
      </c>
      <c r="E27" s="450">
        <v>30000</v>
      </c>
      <c r="F27" s="240">
        <v>30000</v>
      </c>
      <c r="G27" s="240">
        <v>30000</v>
      </c>
      <c r="H27" s="340">
        <v>30000</v>
      </c>
      <c r="I27" s="545">
        <v>6804</v>
      </c>
      <c r="J27" s="567">
        <f t="shared" si="0"/>
        <v>0.2268</v>
      </c>
    </row>
    <row r="28" spans="2:10" s="6" customFormat="1" ht="15.75" thickBot="1">
      <c r="B28" s="128" t="s">
        <v>106</v>
      </c>
      <c r="C28" s="661" t="s">
        <v>107</v>
      </c>
      <c r="D28" s="662"/>
      <c r="E28" s="24">
        <f>E29</f>
        <v>60000</v>
      </c>
      <c r="F28" s="24">
        <f>F29</f>
        <v>50000</v>
      </c>
      <c r="G28" s="24">
        <f>G29</f>
        <v>50000</v>
      </c>
      <c r="H28" s="401">
        <f>H29</f>
        <v>88800</v>
      </c>
      <c r="I28" s="529">
        <f>I29</f>
        <v>30122</v>
      </c>
      <c r="J28" s="536">
        <f t="shared" si="0"/>
        <v>0.3392117117117117</v>
      </c>
    </row>
    <row r="29" spans="2:10" ht="15" thickBot="1">
      <c r="B29" s="181"/>
      <c r="C29" s="141">
        <v>630</v>
      </c>
      <c r="D29" s="182" t="s">
        <v>12</v>
      </c>
      <c r="E29" s="455">
        <v>60000</v>
      </c>
      <c r="F29" s="245">
        <v>50000</v>
      </c>
      <c r="G29" s="245">
        <v>50000</v>
      </c>
      <c r="H29" s="340">
        <v>88800</v>
      </c>
      <c r="I29" s="550">
        <v>30122</v>
      </c>
      <c r="J29" s="567">
        <f t="shared" si="0"/>
        <v>0.3392117117117117</v>
      </c>
    </row>
    <row r="30" spans="2:10" ht="15.75" thickBot="1">
      <c r="B30" s="122" t="s">
        <v>201</v>
      </c>
      <c r="C30" s="666" t="s">
        <v>202</v>
      </c>
      <c r="D30" s="667"/>
      <c r="E30" s="246">
        <f>E31</f>
        <v>75000</v>
      </c>
      <c r="F30" s="246">
        <f>F31</f>
        <v>75000</v>
      </c>
      <c r="G30" s="246">
        <f>G31</f>
        <v>75000</v>
      </c>
      <c r="H30" s="402">
        <f>H31</f>
        <v>92900</v>
      </c>
      <c r="I30" s="531">
        <f>I31</f>
        <v>49079</v>
      </c>
      <c r="J30" s="536">
        <f t="shared" si="0"/>
        <v>0.5282992465016146</v>
      </c>
    </row>
    <row r="31" spans="2:10" ht="15" thickBot="1">
      <c r="B31" s="183"/>
      <c r="C31" s="185">
        <v>630</v>
      </c>
      <c r="D31" s="184" t="s">
        <v>12</v>
      </c>
      <c r="E31" s="448">
        <v>75000</v>
      </c>
      <c r="F31" s="247">
        <v>75000</v>
      </c>
      <c r="G31" s="247">
        <v>75000</v>
      </c>
      <c r="H31" s="340">
        <v>92900</v>
      </c>
      <c r="I31" s="543">
        <v>49079</v>
      </c>
      <c r="J31" s="567">
        <f t="shared" si="0"/>
        <v>0.5282992465016146</v>
      </c>
    </row>
    <row r="32" spans="2:10" s="6" customFormat="1" ht="15.75" thickBot="1">
      <c r="B32" s="142" t="s">
        <v>69</v>
      </c>
      <c r="C32" s="663" t="s">
        <v>70</v>
      </c>
      <c r="D32" s="664"/>
      <c r="E32" s="248">
        <f>SUM(E33:E34)</f>
        <v>41800</v>
      </c>
      <c r="F32" s="248">
        <f>SUM(F33:F34)</f>
        <v>56800</v>
      </c>
      <c r="G32" s="248">
        <f>SUM(G33:G34)</f>
        <v>56800</v>
      </c>
      <c r="H32" s="332">
        <f>H33+H34</f>
        <v>62400</v>
      </c>
      <c r="I32" s="532">
        <f>SUM(I33:I34)</f>
        <v>29056</v>
      </c>
      <c r="J32" s="536">
        <f t="shared" si="0"/>
        <v>0.46564102564102566</v>
      </c>
    </row>
    <row r="33" spans="2:10" ht="14.25">
      <c r="B33" s="690"/>
      <c r="C33" s="120">
        <v>630</v>
      </c>
      <c r="D33" s="121" t="s">
        <v>108</v>
      </c>
      <c r="E33" s="450">
        <v>40000</v>
      </c>
      <c r="F33" s="240">
        <v>55000</v>
      </c>
      <c r="G33" s="240">
        <v>55000</v>
      </c>
      <c r="H33" s="334">
        <v>60600</v>
      </c>
      <c r="I33" s="545">
        <v>27256</v>
      </c>
      <c r="J33" s="566">
        <f t="shared" si="0"/>
        <v>0.44976897689768974</v>
      </c>
    </row>
    <row r="34" spans="2:10" ht="15" thickBot="1">
      <c r="B34" s="692"/>
      <c r="C34" s="120">
        <v>640</v>
      </c>
      <c r="D34" s="121" t="s">
        <v>101</v>
      </c>
      <c r="E34" s="450">
        <v>1800</v>
      </c>
      <c r="F34" s="240">
        <v>1800</v>
      </c>
      <c r="G34" s="240">
        <v>1800</v>
      </c>
      <c r="H34" s="336">
        <v>1800</v>
      </c>
      <c r="I34" s="545">
        <v>1800</v>
      </c>
      <c r="J34" s="565">
        <f t="shared" si="0"/>
        <v>1</v>
      </c>
    </row>
    <row r="35" spans="2:10" s="6" customFormat="1" ht="15.75" thickBot="1">
      <c r="B35" s="128" t="s">
        <v>60</v>
      </c>
      <c r="C35" s="661" t="s">
        <v>61</v>
      </c>
      <c r="D35" s="662"/>
      <c r="E35" s="24">
        <f>E36</f>
        <v>10000</v>
      </c>
      <c r="F35" s="24">
        <f>F36</f>
        <v>10000</v>
      </c>
      <c r="G35" s="24">
        <f>G36</f>
        <v>10000</v>
      </c>
      <c r="H35" s="332">
        <f>H36</f>
        <v>12200</v>
      </c>
      <c r="I35" s="529">
        <f>I36</f>
        <v>4849</v>
      </c>
      <c r="J35" s="536">
        <f t="shared" si="0"/>
        <v>0.3974590163934426</v>
      </c>
    </row>
    <row r="36" spans="2:10" ht="15" thickBot="1">
      <c r="B36" s="143"/>
      <c r="C36" s="144">
        <v>630</v>
      </c>
      <c r="D36" s="145" t="s">
        <v>12</v>
      </c>
      <c r="E36" s="456">
        <v>10000</v>
      </c>
      <c r="F36" s="250">
        <v>10000</v>
      </c>
      <c r="G36" s="250">
        <v>10000</v>
      </c>
      <c r="H36" s="340">
        <v>12200</v>
      </c>
      <c r="I36" s="551">
        <v>4849</v>
      </c>
      <c r="J36" s="567">
        <f t="shared" si="0"/>
        <v>0.3974590163934426</v>
      </c>
    </row>
    <row r="37" spans="2:10" ht="15.75" thickBot="1">
      <c r="B37" s="128" t="s">
        <v>62</v>
      </c>
      <c r="C37" s="661" t="s">
        <v>109</v>
      </c>
      <c r="D37" s="662"/>
      <c r="E37" s="24">
        <f>SUM(E38:E40)</f>
        <v>185000</v>
      </c>
      <c r="F37" s="24">
        <f>SUM(F38:F40)</f>
        <v>205000</v>
      </c>
      <c r="G37" s="24">
        <f>SUM(G38:G40)</f>
        <v>205000</v>
      </c>
      <c r="H37" s="332">
        <f>SUM(H38:H40)</f>
        <v>200800</v>
      </c>
      <c r="I37" s="529">
        <f>SUM(I38:I40)</f>
        <v>113931</v>
      </c>
      <c r="J37" s="536">
        <f t="shared" si="0"/>
        <v>0.5673854581673307</v>
      </c>
    </row>
    <row r="38" spans="2:10" ht="14.25">
      <c r="B38" s="690"/>
      <c r="C38" s="117">
        <v>630</v>
      </c>
      <c r="D38" s="118" t="s">
        <v>110</v>
      </c>
      <c r="E38" s="451">
        <v>55000</v>
      </c>
      <c r="F38" s="241">
        <v>55000</v>
      </c>
      <c r="G38" s="241">
        <v>55000</v>
      </c>
      <c r="H38" s="353">
        <v>69600</v>
      </c>
      <c r="I38" s="546">
        <v>28625</v>
      </c>
      <c r="J38" s="566">
        <f t="shared" si="0"/>
        <v>0.4112787356321839</v>
      </c>
    </row>
    <row r="39" spans="2:10" ht="14.25">
      <c r="B39" s="691"/>
      <c r="C39" s="120">
        <v>640</v>
      </c>
      <c r="D39" s="121" t="s">
        <v>111</v>
      </c>
      <c r="E39" s="450">
        <v>130000</v>
      </c>
      <c r="F39" s="240">
        <v>150000</v>
      </c>
      <c r="G39" s="240">
        <v>150000</v>
      </c>
      <c r="H39" s="403">
        <v>131200</v>
      </c>
      <c r="I39" s="545">
        <v>85306</v>
      </c>
      <c r="J39" s="564">
        <f t="shared" si="0"/>
        <v>0.6501981707317073</v>
      </c>
    </row>
    <row r="40" spans="2:10" ht="15" thickBot="1">
      <c r="B40" s="692"/>
      <c r="C40" s="132"/>
      <c r="D40" s="146"/>
      <c r="E40" s="450"/>
      <c r="F40" s="240"/>
      <c r="G40" s="240"/>
      <c r="H40" s="404"/>
      <c r="I40" s="545"/>
      <c r="J40" s="565"/>
    </row>
    <row r="41" spans="2:10" s="6" customFormat="1" ht="15.75" thickBot="1">
      <c r="B41" s="128" t="s">
        <v>112</v>
      </c>
      <c r="C41" s="661" t="s">
        <v>8</v>
      </c>
      <c r="D41" s="662"/>
      <c r="E41" s="24">
        <f>SUM(E42:E44)</f>
        <v>57000</v>
      </c>
      <c r="F41" s="24">
        <f>SUM(F42:F44)</f>
        <v>57000</v>
      </c>
      <c r="G41" s="24">
        <f>SUM(G42:G44)</f>
        <v>57000</v>
      </c>
      <c r="H41" s="249">
        <f>SUM(H42:H44)</f>
        <v>62000</v>
      </c>
      <c r="I41" s="529">
        <f>SUM(I42:I44)</f>
        <v>26322</v>
      </c>
      <c r="J41" s="536">
        <f t="shared" si="0"/>
        <v>0.42454838709677417</v>
      </c>
    </row>
    <row r="42" spans="2:10" s="6" customFormat="1" ht="13.5" customHeight="1">
      <c r="B42" s="656"/>
      <c r="C42" s="117"/>
      <c r="D42" s="147"/>
      <c r="E42" s="451"/>
      <c r="F42" s="241"/>
      <c r="G42" s="241"/>
      <c r="H42" s="342"/>
      <c r="I42" s="546"/>
      <c r="J42" s="566"/>
    </row>
    <row r="43" spans="2:10" s="6" customFormat="1" ht="13.5" customHeight="1">
      <c r="B43" s="657"/>
      <c r="C43" s="148">
        <v>630</v>
      </c>
      <c r="D43" s="149" t="s">
        <v>12</v>
      </c>
      <c r="E43" s="449">
        <v>55000</v>
      </c>
      <c r="F43" s="239">
        <v>55000</v>
      </c>
      <c r="G43" s="239">
        <v>55000</v>
      </c>
      <c r="H43" s="343">
        <v>60000</v>
      </c>
      <c r="I43" s="544">
        <v>26322</v>
      </c>
      <c r="J43" s="564">
        <f t="shared" si="0"/>
        <v>0.4387</v>
      </c>
    </row>
    <row r="44" spans="2:11" ht="15" customHeight="1" thickBot="1">
      <c r="B44" s="658"/>
      <c r="C44" s="150">
        <v>640</v>
      </c>
      <c r="D44" s="151" t="s">
        <v>101</v>
      </c>
      <c r="E44" s="453">
        <v>2000</v>
      </c>
      <c r="F44" s="243">
        <v>2000</v>
      </c>
      <c r="G44" s="243">
        <v>2000</v>
      </c>
      <c r="H44" s="344">
        <v>2000</v>
      </c>
      <c r="I44" s="548">
        <v>0</v>
      </c>
      <c r="J44" s="565">
        <f t="shared" si="0"/>
        <v>0</v>
      </c>
      <c r="K44" s="405"/>
    </row>
    <row r="45" spans="2:10" s="6" customFormat="1" ht="15.75" thickBot="1">
      <c r="B45" s="128" t="s">
        <v>114</v>
      </c>
      <c r="C45" s="661" t="s">
        <v>67</v>
      </c>
      <c r="D45" s="662"/>
      <c r="E45" s="24">
        <f>SUM(E46:E47)</f>
        <v>50000</v>
      </c>
      <c r="F45" s="24">
        <f>SUM(F46:F47)</f>
        <v>50000</v>
      </c>
      <c r="G45" s="24">
        <f>SUM(G46:G47)</f>
        <v>50000</v>
      </c>
      <c r="H45" s="238">
        <f>SUM(H46:H47)</f>
        <v>60000</v>
      </c>
      <c r="I45" s="529">
        <f>SUM(I46:I47)</f>
        <v>37368</v>
      </c>
      <c r="J45" s="536">
        <f t="shared" si="0"/>
        <v>0.6228</v>
      </c>
    </row>
    <row r="46" spans="2:10" ht="15" thickBot="1">
      <c r="B46" s="129"/>
      <c r="C46" s="152" t="s">
        <v>84</v>
      </c>
      <c r="D46" s="153" t="s">
        <v>12</v>
      </c>
      <c r="E46" s="455">
        <v>20000</v>
      </c>
      <c r="F46" s="245">
        <v>20000</v>
      </c>
      <c r="G46" s="245">
        <v>20000</v>
      </c>
      <c r="H46" s="342">
        <v>20000</v>
      </c>
      <c r="I46" s="550">
        <v>8869</v>
      </c>
      <c r="J46" s="566">
        <f t="shared" si="0"/>
        <v>0.44345</v>
      </c>
    </row>
    <row r="47" spans="2:10" ht="15" thickBot="1">
      <c r="B47" s="154"/>
      <c r="C47" s="155" t="s">
        <v>167</v>
      </c>
      <c r="D47" s="124" t="s">
        <v>101</v>
      </c>
      <c r="E47" s="457">
        <v>30000</v>
      </c>
      <c r="F47" s="236">
        <v>30000</v>
      </c>
      <c r="G47" s="236">
        <v>30000</v>
      </c>
      <c r="H47" s="342">
        <v>40000</v>
      </c>
      <c r="I47" s="552">
        <v>28499</v>
      </c>
      <c r="J47" s="565">
        <f t="shared" si="0"/>
        <v>0.712475</v>
      </c>
    </row>
    <row r="48" spans="1:10" s="6" customFormat="1" ht="18" customHeight="1" thickBot="1">
      <c r="A48" s="4"/>
      <c r="B48" s="128" t="s">
        <v>115</v>
      </c>
      <c r="C48" s="686" t="s">
        <v>158</v>
      </c>
      <c r="D48" s="687"/>
      <c r="E48" s="248">
        <f>SUM(E49:E50)</f>
        <v>77300</v>
      </c>
      <c r="F48" s="248">
        <f>SUM(F49:F50)</f>
        <v>77300</v>
      </c>
      <c r="G48" s="248">
        <f>SUM(G49:G50)</f>
        <v>77300</v>
      </c>
      <c r="H48" s="238">
        <f>SUM(H49:H50)</f>
        <v>81900</v>
      </c>
      <c r="I48" s="532">
        <f>SUM(I49:I50)</f>
        <v>8230</v>
      </c>
      <c r="J48" s="536">
        <f t="shared" si="0"/>
        <v>0.10048840048840049</v>
      </c>
    </row>
    <row r="49" spans="2:10" s="38" customFormat="1" ht="15" customHeight="1">
      <c r="B49" s="656"/>
      <c r="C49" s="156" t="s">
        <v>84</v>
      </c>
      <c r="D49" s="157" t="s">
        <v>12</v>
      </c>
      <c r="E49" s="443">
        <v>2000</v>
      </c>
      <c r="F49" s="232">
        <v>2000</v>
      </c>
      <c r="G49" s="232">
        <v>2000</v>
      </c>
      <c r="H49" s="333">
        <v>6600</v>
      </c>
      <c r="I49" s="538">
        <v>8230</v>
      </c>
      <c r="J49" s="566">
        <f t="shared" si="0"/>
        <v>1.246969696969697</v>
      </c>
    </row>
    <row r="50" spans="2:10" ht="15.75" customHeight="1" thickBot="1">
      <c r="B50" s="658"/>
      <c r="C50" s="158">
        <v>640</v>
      </c>
      <c r="D50" s="159" t="s">
        <v>116</v>
      </c>
      <c r="E50" s="458">
        <v>75300</v>
      </c>
      <c r="F50" s="251">
        <v>75300</v>
      </c>
      <c r="G50" s="251">
        <v>75300</v>
      </c>
      <c r="H50" s="345">
        <v>75300</v>
      </c>
      <c r="I50" s="553">
        <v>0</v>
      </c>
      <c r="J50" s="565">
        <f t="shared" si="0"/>
        <v>0</v>
      </c>
    </row>
    <row r="51" spans="2:10" ht="15.75" thickBot="1">
      <c r="B51" s="142" t="s">
        <v>117</v>
      </c>
      <c r="C51" s="697" t="s">
        <v>118</v>
      </c>
      <c r="D51" s="698"/>
      <c r="E51" s="248">
        <f>SUM(E52:E55)</f>
        <v>202167</v>
      </c>
      <c r="F51" s="248">
        <f>SUM(F52:F55)</f>
        <v>195867</v>
      </c>
      <c r="G51" s="248">
        <f>SUM(G52:G55)</f>
        <v>195867</v>
      </c>
      <c r="H51" s="249">
        <f>SUM(H52:H55)</f>
        <v>219167</v>
      </c>
      <c r="I51" s="532">
        <f>SUM(I52:I55)</f>
        <v>91950</v>
      </c>
      <c r="J51" s="536">
        <f t="shared" si="0"/>
        <v>0.41954308814739444</v>
      </c>
    </row>
    <row r="52" spans="2:10" ht="14.25" customHeight="1">
      <c r="B52" s="656"/>
      <c r="C52" s="117">
        <v>610</v>
      </c>
      <c r="D52" s="118" t="s">
        <v>1</v>
      </c>
      <c r="E52" s="442">
        <v>115500</v>
      </c>
      <c r="F52" s="231">
        <v>115500</v>
      </c>
      <c r="G52" s="231">
        <v>115500</v>
      </c>
      <c r="H52" s="346">
        <v>115500</v>
      </c>
      <c r="I52" s="537">
        <v>52255</v>
      </c>
      <c r="J52" s="566">
        <f t="shared" si="0"/>
        <v>0.45242424242424245</v>
      </c>
    </row>
    <row r="53" spans="2:10" ht="14.25" customHeight="1">
      <c r="B53" s="657"/>
      <c r="C53" s="120">
        <v>620</v>
      </c>
      <c r="D53" s="121" t="s">
        <v>2</v>
      </c>
      <c r="E53" s="443">
        <v>40367</v>
      </c>
      <c r="F53" s="232">
        <v>40367</v>
      </c>
      <c r="G53" s="232">
        <v>40367</v>
      </c>
      <c r="H53" s="347">
        <v>44367</v>
      </c>
      <c r="I53" s="538">
        <v>19536</v>
      </c>
      <c r="J53" s="564">
        <f t="shared" si="0"/>
        <v>0.44032727026844276</v>
      </c>
    </row>
    <row r="54" spans="2:10" ht="14.25" customHeight="1">
      <c r="B54" s="657"/>
      <c r="C54" s="120">
        <v>630</v>
      </c>
      <c r="D54" s="121" t="s">
        <v>12</v>
      </c>
      <c r="E54" s="443">
        <v>46300</v>
      </c>
      <c r="F54" s="232">
        <v>40000</v>
      </c>
      <c r="G54" s="232">
        <v>40000</v>
      </c>
      <c r="H54" s="347">
        <v>59300</v>
      </c>
      <c r="I54" s="538">
        <v>20159</v>
      </c>
      <c r="J54" s="564">
        <f t="shared" si="0"/>
        <v>0.3399494097807757</v>
      </c>
    </row>
    <row r="55" spans="2:10" ht="15" customHeight="1" thickBot="1">
      <c r="B55" s="658"/>
      <c r="C55" s="160">
        <v>640</v>
      </c>
      <c r="D55" s="161" t="s">
        <v>116</v>
      </c>
      <c r="E55" s="458"/>
      <c r="F55" s="251"/>
      <c r="G55" s="251"/>
      <c r="H55" s="348"/>
      <c r="I55" s="553"/>
      <c r="J55" s="565"/>
    </row>
    <row r="56" spans="2:12" ht="15.75" thickBot="1">
      <c r="B56" s="142" t="s">
        <v>64</v>
      </c>
      <c r="C56" s="697" t="s">
        <v>119</v>
      </c>
      <c r="D56" s="698"/>
      <c r="E56" s="248">
        <f>SUM(E57:E58)</f>
        <v>151300</v>
      </c>
      <c r="F56" s="248">
        <f>SUM(F57:F58)</f>
        <v>132000</v>
      </c>
      <c r="G56" s="248">
        <f>SUM(G57:G58)</f>
        <v>132000</v>
      </c>
      <c r="H56" s="249">
        <f>SUM(H57:H58)</f>
        <v>151300</v>
      </c>
      <c r="I56" s="532">
        <f>SUM(I57:I58)</f>
        <v>57327</v>
      </c>
      <c r="J56" s="536">
        <f t="shared" si="0"/>
        <v>0.37889623265036354</v>
      </c>
      <c r="K56" s="405"/>
      <c r="L56" s="405"/>
    </row>
    <row r="57" spans="2:10" ht="14.25" customHeight="1">
      <c r="B57" s="656"/>
      <c r="C57" s="117"/>
      <c r="D57" s="118" t="s">
        <v>120</v>
      </c>
      <c r="E57" s="451">
        <v>149300</v>
      </c>
      <c r="F57" s="241">
        <v>130000</v>
      </c>
      <c r="G57" s="241">
        <v>130000</v>
      </c>
      <c r="H57" s="349">
        <v>149300</v>
      </c>
      <c r="I57" s="546">
        <v>56430</v>
      </c>
      <c r="J57" s="566">
        <f t="shared" si="0"/>
        <v>0.3779638312123242</v>
      </c>
    </row>
    <row r="58" spans="2:10" ht="15" customHeight="1" thickBot="1">
      <c r="B58" s="657"/>
      <c r="C58" s="212">
        <v>630</v>
      </c>
      <c r="D58" s="213" t="s">
        <v>12</v>
      </c>
      <c r="E58" s="459">
        <v>2000</v>
      </c>
      <c r="F58" s="331">
        <v>2000</v>
      </c>
      <c r="G58" s="331">
        <v>2000</v>
      </c>
      <c r="H58" s="350">
        <v>2000</v>
      </c>
      <c r="I58" s="554">
        <v>897</v>
      </c>
      <c r="J58" s="565">
        <f t="shared" si="0"/>
        <v>0.4485</v>
      </c>
    </row>
    <row r="59" spans="2:10" ht="15.75" thickBot="1">
      <c r="B59" s="195" t="s">
        <v>121</v>
      </c>
      <c r="C59" s="661" t="s">
        <v>122</v>
      </c>
      <c r="D59" s="662"/>
      <c r="E59" s="24">
        <f>SUM(E60:E63)</f>
        <v>48500</v>
      </c>
      <c r="F59" s="24">
        <f>SUM(F60:F63)</f>
        <v>48500</v>
      </c>
      <c r="G59" s="24">
        <f>SUM(G60:G63)</f>
        <v>48500</v>
      </c>
      <c r="H59" s="238">
        <f>SUM(H60:H63)</f>
        <v>50000</v>
      </c>
      <c r="I59" s="529">
        <f>SUM(I60:I63)</f>
        <v>23690</v>
      </c>
      <c r="J59" s="536">
        <f t="shared" si="0"/>
        <v>0.4738</v>
      </c>
    </row>
    <row r="60" spans="2:10" ht="14.25">
      <c r="B60" s="669"/>
      <c r="C60" s="214">
        <v>610</v>
      </c>
      <c r="D60" s="215" t="s">
        <v>1</v>
      </c>
      <c r="E60" s="460">
        <v>32200</v>
      </c>
      <c r="F60" s="235">
        <v>32200</v>
      </c>
      <c r="G60" s="235">
        <v>32200</v>
      </c>
      <c r="H60" s="351">
        <v>32200</v>
      </c>
      <c r="I60" s="555">
        <v>11468</v>
      </c>
      <c r="J60" s="566">
        <f t="shared" si="0"/>
        <v>0.3561490683229814</v>
      </c>
    </row>
    <row r="61" spans="2:10" ht="14.25">
      <c r="B61" s="669"/>
      <c r="C61" s="125">
        <v>620</v>
      </c>
      <c r="D61" s="124" t="s">
        <v>123</v>
      </c>
      <c r="E61" s="457">
        <v>11300</v>
      </c>
      <c r="F61" s="236">
        <v>11300</v>
      </c>
      <c r="G61" s="236">
        <v>11300</v>
      </c>
      <c r="H61" s="352">
        <v>12800</v>
      </c>
      <c r="I61" s="552">
        <v>4922</v>
      </c>
      <c r="J61" s="564">
        <f t="shared" si="0"/>
        <v>0.38453125</v>
      </c>
    </row>
    <row r="62" spans="2:10" ht="14.25">
      <c r="B62" s="669"/>
      <c r="C62" s="125">
        <v>630</v>
      </c>
      <c r="D62" s="124" t="s">
        <v>12</v>
      </c>
      <c r="E62" s="457">
        <v>5000</v>
      </c>
      <c r="F62" s="236">
        <v>5000</v>
      </c>
      <c r="G62" s="236">
        <v>5000</v>
      </c>
      <c r="H62" s="352">
        <v>5000</v>
      </c>
      <c r="I62" s="552">
        <v>7300</v>
      </c>
      <c r="J62" s="564">
        <f t="shared" si="0"/>
        <v>1.46</v>
      </c>
    </row>
    <row r="63" spans="2:10" ht="15" thickBot="1">
      <c r="B63" s="670"/>
      <c r="C63" s="210"/>
      <c r="D63" s="211"/>
      <c r="E63" s="461"/>
      <c r="F63" s="237"/>
      <c r="G63" s="237"/>
      <c r="H63" s="351"/>
      <c r="I63" s="556"/>
      <c r="J63" s="565"/>
    </row>
    <row r="64" spans="2:10" ht="15.75" thickBot="1">
      <c r="B64" s="219" t="s">
        <v>216</v>
      </c>
      <c r="C64" s="688" t="s">
        <v>217</v>
      </c>
      <c r="D64" s="689"/>
      <c r="E64" s="252">
        <v>700</v>
      </c>
      <c r="F64" s="252">
        <v>700</v>
      </c>
      <c r="G64" s="252">
        <v>700</v>
      </c>
      <c r="H64" s="253">
        <v>700</v>
      </c>
      <c r="I64" s="533">
        <v>0</v>
      </c>
      <c r="J64" s="536">
        <f t="shared" si="0"/>
        <v>0</v>
      </c>
    </row>
    <row r="65" spans="2:10" ht="15.75" thickBot="1">
      <c r="B65" s="216"/>
      <c r="C65" s="217">
        <v>640</v>
      </c>
      <c r="D65" s="218" t="s">
        <v>120</v>
      </c>
      <c r="E65" s="462">
        <v>700</v>
      </c>
      <c r="F65" s="396">
        <v>700</v>
      </c>
      <c r="G65" s="396">
        <v>700</v>
      </c>
      <c r="H65" s="341">
        <v>700</v>
      </c>
      <c r="I65" s="557">
        <v>0</v>
      </c>
      <c r="J65" s="567">
        <f t="shared" si="0"/>
        <v>0</v>
      </c>
    </row>
    <row r="66" spans="2:10" ht="15.75" thickBot="1">
      <c r="B66" s="195"/>
      <c r="C66" s="661" t="s">
        <v>146</v>
      </c>
      <c r="D66" s="662"/>
      <c r="E66" s="24"/>
      <c r="F66" s="24"/>
      <c r="G66" s="24"/>
      <c r="H66" s="238"/>
      <c r="I66" s="529"/>
      <c r="J66" s="536"/>
    </row>
    <row r="67" spans="2:10" ht="15.75" thickBot="1">
      <c r="B67" s="162"/>
      <c r="C67" s="164"/>
      <c r="D67" s="165"/>
      <c r="E67" s="464"/>
      <c r="F67" s="397"/>
      <c r="G67" s="397"/>
      <c r="H67" s="357"/>
      <c r="I67" s="558"/>
      <c r="J67" s="563"/>
    </row>
    <row r="68" spans="2:10" ht="15.75" thickBot="1">
      <c r="B68" s="198" t="s">
        <v>124</v>
      </c>
      <c r="C68" s="666" t="s">
        <v>125</v>
      </c>
      <c r="D68" s="667"/>
      <c r="E68" s="254">
        <f>SUM(E69:E72)</f>
        <v>181000</v>
      </c>
      <c r="F68" s="254">
        <f>SUM(F69:F72)</f>
        <v>181000</v>
      </c>
      <c r="G68" s="254">
        <f>SUM(G69:G72)</f>
        <v>181000</v>
      </c>
      <c r="H68" s="255">
        <f>SUM(H69:H72)</f>
        <v>185450</v>
      </c>
      <c r="I68" s="534">
        <f>SUM(I69:I72)</f>
        <v>100170</v>
      </c>
      <c r="J68" s="536">
        <f t="shared" si="0"/>
        <v>0.5401455918037207</v>
      </c>
    </row>
    <row r="69" spans="2:10" ht="15.75" thickBot="1">
      <c r="B69" s="671"/>
      <c r="C69" s="199"/>
      <c r="D69" s="200"/>
      <c r="E69" s="455"/>
      <c r="F69" s="245"/>
      <c r="G69" s="245"/>
      <c r="H69" s="353"/>
      <c r="I69" s="550"/>
      <c r="J69" s="562"/>
    </row>
    <row r="70" spans="2:10" ht="15.75" thickBot="1">
      <c r="B70" s="672"/>
      <c r="C70" s="202"/>
      <c r="D70" s="166"/>
      <c r="E70" s="463"/>
      <c r="F70" s="256"/>
      <c r="G70" s="256"/>
      <c r="H70" s="354"/>
      <c r="I70" s="559"/>
      <c r="J70" s="561"/>
    </row>
    <row r="71" spans="2:10" ht="15" thickBot="1">
      <c r="B71" s="672"/>
      <c r="C71" s="163">
        <v>630</v>
      </c>
      <c r="D71" s="187" t="s">
        <v>12</v>
      </c>
      <c r="E71" s="463">
        <v>181000</v>
      </c>
      <c r="F71" s="256">
        <v>181000</v>
      </c>
      <c r="G71" s="256">
        <v>181000</v>
      </c>
      <c r="H71" s="354">
        <v>181650</v>
      </c>
      <c r="I71" s="559">
        <v>96370</v>
      </c>
      <c r="J71" s="564">
        <f aca="true" t="shared" si="1" ref="J71:J76">I71/H71</f>
        <v>0.5305257363060831</v>
      </c>
    </row>
    <row r="72" spans="2:10" ht="15" thickBot="1">
      <c r="B72" s="673"/>
      <c r="C72" s="150">
        <v>640</v>
      </c>
      <c r="D72" s="201" t="s">
        <v>116</v>
      </c>
      <c r="E72" s="454"/>
      <c r="F72" s="244"/>
      <c r="G72" s="244"/>
      <c r="H72" s="355">
        <v>3800</v>
      </c>
      <c r="I72" s="549">
        <v>3800</v>
      </c>
      <c r="J72" s="565">
        <f t="shared" si="1"/>
        <v>1</v>
      </c>
    </row>
    <row r="73" spans="2:10" ht="15.75" thickBot="1">
      <c r="B73" s="142" t="s">
        <v>126</v>
      </c>
      <c r="C73" s="663" t="s">
        <v>127</v>
      </c>
      <c r="D73" s="664"/>
      <c r="E73" s="248">
        <f>SUM(E74:E75)</f>
        <v>37000</v>
      </c>
      <c r="F73" s="248">
        <f>SUM(F74:F75)</f>
        <v>37000</v>
      </c>
      <c r="G73" s="248">
        <f>SUM(G74:G75)</f>
        <v>37000</v>
      </c>
      <c r="H73" s="249">
        <f>SUM(H74:H75)</f>
        <v>37000</v>
      </c>
      <c r="I73" s="532">
        <f>SUM(I74:I75)</f>
        <v>15395</v>
      </c>
      <c r="J73" s="536">
        <f t="shared" si="1"/>
        <v>0.4160810810810811</v>
      </c>
    </row>
    <row r="74" spans="2:10" ht="14.25" customHeight="1">
      <c r="B74" s="656"/>
      <c r="C74" s="117">
        <v>630</v>
      </c>
      <c r="D74" s="118" t="s">
        <v>12</v>
      </c>
      <c r="E74" s="451">
        <v>2000</v>
      </c>
      <c r="F74" s="241">
        <v>2000</v>
      </c>
      <c r="G74" s="241">
        <v>2000</v>
      </c>
      <c r="H74" s="342">
        <v>2000</v>
      </c>
      <c r="I74" s="546">
        <v>677</v>
      </c>
      <c r="J74" s="566">
        <f t="shared" si="1"/>
        <v>0.3385</v>
      </c>
    </row>
    <row r="75" spans="2:10" ht="15" customHeight="1" thickBot="1">
      <c r="B75" s="668"/>
      <c r="C75" s="160">
        <v>640</v>
      </c>
      <c r="D75" s="203" t="s">
        <v>101</v>
      </c>
      <c r="E75" s="465">
        <v>35000</v>
      </c>
      <c r="F75" s="257">
        <v>35000</v>
      </c>
      <c r="G75" s="257">
        <v>35000</v>
      </c>
      <c r="H75" s="356">
        <v>35000</v>
      </c>
      <c r="I75" s="560">
        <v>14718</v>
      </c>
      <c r="J75" s="565">
        <f t="shared" si="1"/>
        <v>0.42051428571428573</v>
      </c>
    </row>
    <row r="76" spans="2:10" ht="13.5" customHeight="1" thickBot="1" thickTop="1">
      <c r="B76" s="674" t="s">
        <v>259</v>
      </c>
      <c r="C76" s="675"/>
      <c r="D76" s="676"/>
      <c r="E76" s="258">
        <f>SUM(E4+E10+E15+E19+E23+E26+E28+E30+E32+E35+E37+E41+E45+E48+E51+E56+E59+E64+E68+E73)</f>
        <v>2449592</v>
      </c>
      <c r="F76" s="258">
        <f>SUM(F4+F10+F15+F19+F23+F26+F28+F30+F32+F35+F37+F41+F45+F48+F51+F56+F59+F64+F68+F73)</f>
        <v>2448992</v>
      </c>
      <c r="G76" s="258">
        <f>SUM(G4+G10+G15+G19+G23+G26+G28+G30+G32+G35+G37+G41+G45+G48+G51+G56+G59+G64+G68+G73)</f>
        <v>2448992</v>
      </c>
      <c r="H76" s="259">
        <f>H4+H10+H15+H19+H23+H26+H28+H30+H32+H35+H37+H41+H45+H48+H51+H56+H59+H64+H68+H73</f>
        <v>2702207</v>
      </c>
      <c r="I76" s="535">
        <f>I4+I10+I15+I19+I23+I26+I28+I30+I32+I35+I37+I41+I45+I48+I51+I56+I59+I64+I68+I73</f>
        <v>1226373</v>
      </c>
      <c r="J76" s="536">
        <f t="shared" si="1"/>
        <v>0.4538412490234834</v>
      </c>
    </row>
    <row r="77" ht="12.75" customHeight="1" thickTop="1"/>
    <row r="78" spans="2:7" s="6" customFormat="1" ht="14.25">
      <c r="B78" s="4"/>
      <c r="C78" s="29"/>
      <c r="D78" s="4"/>
      <c r="E78" s="42"/>
      <c r="F78" s="42"/>
      <c r="G78" s="5"/>
    </row>
    <row r="91" spans="2:7" s="7" customFormat="1" ht="12.75" customHeight="1">
      <c r="B91" s="4"/>
      <c r="C91" s="29"/>
      <c r="D91" s="4"/>
      <c r="E91" s="42"/>
      <c r="F91" s="42"/>
      <c r="G91" s="5"/>
    </row>
    <row r="92" spans="2:7" s="7" customFormat="1" ht="12.75" customHeight="1">
      <c r="B92" s="4"/>
      <c r="C92" s="29"/>
      <c r="D92" s="4"/>
      <c r="E92" s="42"/>
      <c r="F92" s="42"/>
      <c r="G92" s="5"/>
    </row>
    <row r="93" spans="2:7" s="7" customFormat="1" ht="12.75" customHeight="1">
      <c r="B93" s="4"/>
      <c r="C93" s="29"/>
      <c r="D93" s="4"/>
      <c r="E93" s="42"/>
      <c r="F93" s="42"/>
      <c r="G93" s="5"/>
    </row>
    <row r="94" spans="2:7" s="6" customFormat="1" ht="30.75" customHeight="1">
      <c r="B94" s="4"/>
      <c r="C94" s="29"/>
      <c r="D94" s="4"/>
      <c r="E94" s="42"/>
      <c r="F94" s="42"/>
      <c r="G94" s="5"/>
    </row>
    <row r="95" spans="2:7" s="6" customFormat="1" ht="12.75" customHeight="1" hidden="1" thickBot="1">
      <c r="B95" s="4"/>
      <c r="C95" s="29"/>
      <c r="D95" s="4"/>
      <c r="E95" s="42"/>
      <c r="F95" s="42"/>
      <c r="G95" s="5"/>
    </row>
    <row r="96" spans="2:7" s="6" customFormat="1" ht="12.75" customHeight="1" hidden="1">
      <c r="B96" s="4"/>
      <c r="C96" s="29"/>
      <c r="D96" s="4"/>
      <c r="E96" s="42"/>
      <c r="F96" s="42"/>
      <c r="G96" s="5"/>
    </row>
    <row r="97" spans="2:7" s="6" customFormat="1" ht="12.75" customHeight="1" hidden="1">
      <c r="B97" s="4"/>
      <c r="C97" s="29"/>
      <c r="D97" s="4"/>
      <c r="E97" s="42"/>
      <c r="F97" s="42"/>
      <c r="G97" s="5"/>
    </row>
    <row r="98" ht="13.5" customHeight="1" hidden="1" thickBot="1"/>
    <row r="101" ht="12.75" customHeight="1"/>
    <row r="102" ht="12.75" customHeight="1"/>
    <row r="103" ht="12.75" customHeight="1"/>
    <row r="104" ht="13.5" customHeight="1"/>
    <row r="105" spans="2:7" s="8" customFormat="1" ht="15">
      <c r="B105" s="4"/>
      <c r="C105" s="29"/>
      <c r="D105" s="4"/>
      <c r="E105" s="42"/>
      <c r="F105" s="42"/>
      <c r="G105" s="5"/>
    </row>
  </sheetData>
  <sheetProtection/>
  <mergeCells count="44">
    <mergeCell ref="E2:E3"/>
    <mergeCell ref="C23:D23"/>
    <mergeCell ref="C26:D26"/>
    <mergeCell ref="C41:D41"/>
    <mergeCell ref="C68:D68"/>
    <mergeCell ref="C56:D56"/>
    <mergeCell ref="C51:D51"/>
    <mergeCell ref="H2:H3"/>
    <mergeCell ref="C66:D66"/>
    <mergeCell ref="C64:D64"/>
    <mergeCell ref="B38:B40"/>
    <mergeCell ref="C59:D59"/>
    <mergeCell ref="C4:D4"/>
    <mergeCell ref="C15:D15"/>
    <mergeCell ref="F2:F3"/>
    <mergeCell ref="B5:B9"/>
    <mergeCell ref="B33:B34"/>
    <mergeCell ref="B16:B18"/>
    <mergeCell ref="B49:B50"/>
    <mergeCell ref="B1:G1"/>
    <mergeCell ref="G2:G3"/>
    <mergeCell ref="B2:B3"/>
    <mergeCell ref="C2:C3"/>
    <mergeCell ref="D2:D3"/>
    <mergeCell ref="B20:B22"/>
    <mergeCell ref="C48:D48"/>
    <mergeCell ref="C28:D28"/>
    <mergeCell ref="B74:B75"/>
    <mergeCell ref="B57:B58"/>
    <mergeCell ref="B52:B55"/>
    <mergeCell ref="B60:B63"/>
    <mergeCell ref="B69:B72"/>
    <mergeCell ref="B76:D76"/>
    <mergeCell ref="C73:D73"/>
    <mergeCell ref="B42:B44"/>
    <mergeCell ref="J2:J3"/>
    <mergeCell ref="C19:D19"/>
    <mergeCell ref="I2:I3"/>
    <mergeCell ref="C45:D45"/>
    <mergeCell ref="C32:D32"/>
    <mergeCell ref="C37:D37"/>
    <mergeCell ref="C35:D35"/>
    <mergeCell ref="C10:D10"/>
    <mergeCell ref="C30:D30"/>
  </mergeCells>
  <printOptions/>
  <pageMargins left="0.53" right="0.51" top="0.27" bottom="0.16" header="0.27" footer="0.16"/>
  <pageSetup fitToHeight="1" fitToWidth="1" horizontalDpi="600" verticalDpi="600" orientation="portrait" paperSize="9" scale="72" r:id="rId3"/>
  <ignoredErrors>
    <ignoredError sqref="C49" numberStoredAsText="1"/>
    <ignoredError sqref="B10 B15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30"/>
  <sheetViews>
    <sheetView showGridLines="0" zoomScale="90" zoomScaleNormal="90" zoomScalePageLayoutView="0" workbookViewId="0" topLeftCell="A1">
      <selection activeCell="P30" sqref="P30"/>
    </sheetView>
  </sheetViews>
  <sheetFormatPr defaultColWidth="9.140625" defaultRowHeight="12.75"/>
  <cols>
    <col min="1" max="1" width="0.13671875" style="0" customWidth="1"/>
    <col min="2" max="2" width="6.7109375" style="0" customWidth="1"/>
    <col min="3" max="3" width="7.7109375" style="27" customWidth="1"/>
    <col min="4" max="4" width="37.28125" style="0" customWidth="1"/>
    <col min="5" max="5" width="4.28125" style="0" customWidth="1"/>
    <col min="6" max="6" width="14.140625" style="0" customWidth="1"/>
    <col min="7" max="7" width="14.00390625" style="0" customWidth="1"/>
    <col min="8" max="8" width="13.8515625" style="0" customWidth="1"/>
    <col min="9" max="9" width="12.57421875" style="0" customWidth="1"/>
    <col min="10" max="10" width="15.28125" style="0" customWidth="1"/>
    <col min="11" max="11" width="15.00390625" style="0" customWidth="1"/>
  </cols>
  <sheetData>
    <row r="1" spans="2:7" ht="12.75">
      <c r="B1" s="699" t="s">
        <v>55</v>
      </c>
      <c r="C1" s="699"/>
      <c r="D1" s="699"/>
      <c r="E1" s="699"/>
      <c r="F1" s="699"/>
      <c r="G1" s="699"/>
    </row>
    <row r="2" spans="2:7" ht="13.5" thickBot="1">
      <c r="B2" s="642" t="s">
        <v>56</v>
      </c>
      <c r="C2" s="642"/>
      <c r="D2" s="642"/>
      <c r="E2" s="642"/>
      <c r="F2" s="642"/>
      <c r="G2" s="641"/>
    </row>
    <row r="3" spans="2:11" ht="13.5" customHeight="1" thickTop="1">
      <c r="B3" s="702" t="s">
        <v>32</v>
      </c>
      <c r="C3" s="711" t="s">
        <v>10</v>
      </c>
      <c r="D3" s="711" t="s">
        <v>46</v>
      </c>
      <c r="E3" s="717"/>
      <c r="F3" s="717">
        <v>2019</v>
      </c>
      <c r="G3" s="706">
        <v>2020</v>
      </c>
      <c r="H3" s="706">
        <v>2021</v>
      </c>
      <c r="I3" s="706" t="s">
        <v>300</v>
      </c>
      <c r="J3" s="706" t="s">
        <v>301</v>
      </c>
      <c r="K3" s="706" t="s">
        <v>299</v>
      </c>
    </row>
    <row r="4" spans="2:11" ht="25.5" customHeight="1" thickBot="1">
      <c r="B4" s="703"/>
      <c r="C4" s="712"/>
      <c r="D4" s="712"/>
      <c r="E4" s="707"/>
      <c r="F4" s="707"/>
      <c r="G4" s="707"/>
      <c r="H4" s="707"/>
      <c r="I4" s="707"/>
      <c r="J4" s="707"/>
      <c r="K4" s="707"/>
    </row>
    <row r="5" spans="2:11" s="19" customFormat="1" ht="17.25" thickBot="1" thickTop="1">
      <c r="B5" s="260">
        <v>200</v>
      </c>
      <c r="C5" s="708" t="s">
        <v>38</v>
      </c>
      <c r="D5" s="709"/>
      <c r="E5" s="261"/>
      <c r="F5" s="261">
        <f>F6</f>
        <v>100000</v>
      </c>
      <c r="G5" s="261">
        <f>G6</f>
        <v>100000</v>
      </c>
      <c r="H5" s="261">
        <f>H6</f>
        <v>100000</v>
      </c>
      <c r="I5" s="262">
        <v>100000</v>
      </c>
      <c r="J5" s="262">
        <f>J6</f>
        <v>26001</v>
      </c>
      <c r="K5" s="359">
        <f>(J5/I5)*100</f>
        <v>26.001</v>
      </c>
    </row>
    <row r="6" spans="2:11" s="13" customFormat="1" ht="15.75" thickBot="1">
      <c r="B6" s="30">
        <v>230</v>
      </c>
      <c r="C6" s="661" t="s">
        <v>47</v>
      </c>
      <c r="D6" s="662"/>
      <c r="E6" s="9"/>
      <c r="F6" s="9">
        <f>F7+F10</f>
        <v>100000</v>
      </c>
      <c r="G6" s="9">
        <f>G7+G10</f>
        <v>100000</v>
      </c>
      <c r="H6" s="9">
        <f>H7+H10</f>
        <v>100000</v>
      </c>
      <c r="I6" s="204">
        <f>I7+I10</f>
        <v>100000</v>
      </c>
      <c r="J6" s="204">
        <f>J7</f>
        <v>26001</v>
      </c>
      <c r="K6" s="568">
        <f>(J6/I6)*100</f>
        <v>26.001</v>
      </c>
    </row>
    <row r="7" spans="2:11" s="14" customFormat="1" ht="15.75" thickBot="1">
      <c r="B7" s="700"/>
      <c r="C7" s="263">
        <v>231</v>
      </c>
      <c r="D7" s="264" t="s">
        <v>52</v>
      </c>
      <c r="E7" s="265"/>
      <c r="F7" s="406">
        <v>50000</v>
      </c>
      <c r="G7" s="265">
        <f>SUM(G8:G9)</f>
        <v>50000</v>
      </c>
      <c r="H7" s="265">
        <v>50000</v>
      </c>
      <c r="I7" s="576">
        <v>50000</v>
      </c>
      <c r="J7" s="406">
        <f>J8+J9</f>
        <v>26001</v>
      </c>
      <c r="K7" s="574">
        <f>(J7/I7)*100</f>
        <v>52.002</v>
      </c>
    </row>
    <row r="8" spans="2:11" ht="15.75" thickBot="1">
      <c r="B8" s="701"/>
      <c r="C8" s="704"/>
      <c r="D8" s="267" t="s">
        <v>237</v>
      </c>
      <c r="E8" s="268"/>
      <c r="F8" s="481">
        <v>0</v>
      </c>
      <c r="G8" s="269">
        <v>0</v>
      </c>
      <c r="H8" s="268">
        <v>0</v>
      </c>
      <c r="I8" s="577"/>
      <c r="J8" s="569">
        <v>19487</v>
      </c>
      <c r="K8" s="574"/>
    </row>
    <row r="9" spans="2:11" ht="15" thickBot="1">
      <c r="B9" s="701"/>
      <c r="C9" s="705"/>
      <c r="D9" s="270" t="s">
        <v>48</v>
      </c>
      <c r="E9" s="271"/>
      <c r="F9" s="482">
        <v>50000</v>
      </c>
      <c r="G9" s="272">
        <v>50000</v>
      </c>
      <c r="H9" s="271">
        <v>50000</v>
      </c>
      <c r="I9" s="578">
        <v>50000</v>
      </c>
      <c r="J9" s="570">
        <v>6514</v>
      </c>
      <c r="K9" s="574">
        <f>(J9/I9)*100</f>
        <v>13.028</v>
      </c>
    </row>
    <row r="10" spans="2:11" ht="15.75" thickBot="1">
      <c r="B10" s="701"/>
      <c r="C10" s="273">
        <v>233</v>
      </c>
      <c r="D10" s="274" t="s">
        <v>53</v>
      </c>
      <c r="E10" s="265"/>
      <c r="F10" s="406">
        <f>SUM(F11:F13)</f>
        <v>50000</v>
      </c>
      <c r="G10" s="265">
        <f>SUM(G11:G13)</f>
        <v>50000</v>
      </c>
      <c r="H10" s="265">
        <v>50000</v>
      </c>
      <c r="I10" s="576">
        <v>50000</v>
      </c>
      <c r="J10" s="406"/>
      <c r="K10" s="574">
        <f>(J10/I10)*100</f>
        <v>0</v>
      </c>
    </row>
    <row r="11" spans="2:11" ht="15" thickBot="1">
      <c r="B11" s="701"/>
      <c r="C11" s="704"/>
      <c r="D11" s="275" t="s">
        <v>49</v>
      </c>
      <c r="E11" s="268"/>
      <c r="F11" s="481">
        <v>50000</v>
      </c>
      <c r="G11" s="269">
        <v>50000</v>
      </c>
      <c r="H11" s="268">
        <v>50000</v>
      </c>
      <c r="I11" s="577">
        <v>50000</v>
      </c>
      <c r="J11" s="569"/>
      <c r="K11" s="574">
        <f>(J11/I11)*100</f>
        <v>0</v>
      </c>
    </row>
    <row r="12" spans="2:11" ht="15" thickBot="1">
      <c r="B12" s="701"/>
      <c r="C12" s="710"/>
      <c r="D12" s="276"/>
      <c r="E12" s="277"/>
      <c r="F12" s="483"/>
      <c r="G12" s="278"/>
      <c r="H12" s="277"/>
      <c r="I12" s="579"/>
      <c r="J12" s="571"/>
      <c r="K12" s="574"/>
    </row>
    <row r="13" spans="2:11" ht="15" thickBot="1">
      <c r="B13" s="701"/>
      <c r="C13" s="705"/>
      <c r="D13" s="270" t="s">
        <v>77</v>
      </c>
      <c r="E13" s="271"/>
      <c r="F13" s="482"/>
      <c r="G13" s="272"/>
      <c r="H13" s="271"/>
      <c r="I13" s="578"/>
      <c r="J13" s="570"/>
      <c r="K13" s="574"/>
    </row>
    <row r="14" spans="2:11" s="23" customFormat="1" ht="16.5" thickBot="1">
      <c r="B14" s="279">
        <v>300</v>
      </c>
      <c r="C14" s="713" t="s">
        <v>41</v>
      </c>
      <c r="D14" s="714"/>
      <c r="E14" s="204"/>
      <c r="F14" s="204">
        <f>F15+F26</f>
        <v>330000</v>
      </c>
      <c r="G14" s="204">
        <f>G15+G26</f>
        <v>0</v>
      </c>
      <c r="H14" s="204">
        <f>H15+H26</f>
        <v>0</v>
      </c>
      <c r="I14" s="204">
        <f>I15+I26</f>
        <v>330000</v>
      </c>
      <c r="J14" s="280"/>
      <c r="K14" s="359">
        <f>(J14/I14)*100</f>
        <v>0</v>
      </c>
    </row>
    <row r="15" spans="2:11" s="13" customFormat="1" ht="15.75" thickBot="1">
      <c r="B15" s="30">
        <v>320</v>
      </c>
      <c r="C15" s="661" t="s">
        <v>50</v>
      </c>
      <c r="D15" s="662"/>
      <c r="E15" s="26"/>
      <c r="F15" s="26">
        <f>F16</f>
        <v>330000</v>
      </c>
      <c r="G15" s="26">
        <f>G16</f>
        <v>0</v>
      </c>
      <c r="H15" s="26">
        <f>H16</f>
        <v>0</v>
      </c>
      <c r="I15" s="26">
        <f>I16</f>
        <v>330000</v>
      </c>
      <c r="J15" s="205"/>
      <c r="K15" s="568">
        <f>(J15/I15)*100</f>
        <v>0</v>
      </c>
    </row>
    <row r="16" spans="2:11" s="14" customFormat="1" ht="15.75" thickBot="1">
      <c r="B16" s="700"/>
      <c r="C16" s="263">
        <v>321</v>
      </c>
      <c r="D16" s="264" t="s">
        <v>43</v>
      </c>
      <c r="E16" s="281"/>
      <c r="F16" s="407">
        <f>SUM(F17:F25)</f>
        <v>330000</v>
      </c>
      <c r="G16" s="281">
        <f>SUM(G17:G25)</f>
        <v>0</v>
      </c>
      <c r="H16" s="281">
        <f>SUM(H17:H25)</f>
        <v>0</v>
      </c>
      <c r="I16" s="580">
        <f>SUM(I17:I25)</f>
        <v>330000</v>
      </c>
      <c r="J16" s="407"/>
      <c r="K16" s="574">
        <f>(J16/I16)*100</f>
        <v>0</v>
      </c>
    </row>
    <row r="17" spans="2:11" ht="15" thickBot="1">
      <c r="B17" s="701"/>
      <c r="C17" s="704"/>
      <c r="D17" s="282" t="s">
        <v>290</v>
      </c>
      <c r="E17" s="283"/>
      <c r="F17" s="484">
        <v>30000</v>
      </c>
      <c r="G17" s="284"/>
      <c r="H17" s="283"/>
      <c r="I17" s="581">
        <v>30000</v>
      </c>
      <c r="J17" s="575"/>
      <c r="K17" s="574">
        <f>(J17/I17)*100</f>
        <v>0</v>
      </c>
    </row>
    <row r="18" spans="2:11" ht="15" thickBot="1">
      <c r="B18" s="701"/>
      <c r="C18" s="710"/>
      <c r="D18" s="285" t="s">
        <v>281</v>
      </c>
      <c r="E18" s="283"/>
      <c r="F18" s="484">
        <v>300000</v>
      </c>
      <c r="G18" s="284"/>
      <c r="H18" s="283"/>
      <c r="I18" s="581">
        <v>300000</v>
      </c>
      <c r="J18" s="575"/>
      <c r="K18" s="574">
        <f>(J18/I18)*100</f>
        <v>0</v>
      </c>
    </row>
    <row r="19" spans="2:11" ht="15.75" thickBot="1">
      <c r="B19" s="701"/>
      <c r="C19" s="710"/>
      <c r="D19" s="286"/>
      <c r="E19" s="287"/>
      <c r="F19" s="485"/>
      <c r="G19" s="288"/>
      <c r="H19" s="287"/>
      <c r="I19" s="582"/>
      <c r="J19" s="572"/>
      <c r="K19" s="488"/>
    </row>
    <row r="20" spans="2:11" ht="15.75" thickBot="1">
      <c r="B20" s="701"/>
      <c r="C20" s="710"/>
      <c r="D20" s="286"/>
      <c r="E20" s="287"/>
      <c r="F20" s="485"/>
      <c r="G20" s="288"/>
      <c r="H20" s="287"/>
      <c r="I20" s="582"/>
      <c r="J20" s="572"/>
      <c r="K20" s="488"/>
    </row>
    <row r="21" spans="2:11" ht="15.75" thickBot="1">
      <c r="B21" s="701"/>
      <c r="C21" s="710"/>
      <c r="D21" s="286"/>
      <c r="E21" s="287"/>
      <c r="F21" s="485"/>
      <c r="G21" s="288"/>
      <c r="H21" s="287"/>
      <c r="I21" s="582"/>
      <c r="J21" s="572"/>
      <c r="K21" s="488"/>
    </row>
    <row r="22" spans="2:11" ht="15.75" thickBot="1">
      <c r="B22" s="701"/>
      <c r="C22" s="710"/>
      <c r="D22" s="286"/>
      <c r="E22" s="287"/>
      <c r="F22" s="485"/>
      <c r="G22" s="288"/>
      <c r="H22" s="287"/>
      <c r="I22" s="582"/>
      <c r="J22" s="572"/>
      <c r="K22" s="488"/>
    </row>
    <row r="23" spans="2:11" ht="15.75" thickBot="1">
      <c r="B23" s="701"/>
      <c r="C23" s="710"/>
      <c r="D23" s="289"/>
      <c r="E23" s="287"/>
      <c r="F23" s="485"/>
      <c r="G23" s="288"/>
      <c r="H23" s="287"/>
      <c r="I23" s="582"/>
      <c r="J23" s="572"/>
      <c r="K23" s="488"/>
    </row>
    <row r="24" spans="2:11" ht="15.75" thickBot="1">
      <c r="B24" s="701"/>
      <c r="C24" s="710"/>
      <c r="D24" s="286"/>
      <c r="E24" s="287"/>
      <c r="F24" s="485"/>
      <c r="G24" s="288"/>
      <c r="H24" s="287"/>
      <c r="I24" s="582"/>
      <c r="J24" s="572"/>
      <c r="K24" s="488"/>
    </row>
    <row r="25" spans="2:11" ht="15.75" thickBot="1">
      <c r="B25" s="701"/>
      <c r="C25" s="710"/>
      <c r="D25" s="285"/>
      <c r="E25" s="287"/>
      <c r="F25" s="485"/>
      <c r="G25" s="288"/>
      <c r="H25" s="287"/>
      <c r="I25" s="582"/>
      <c r="J25" s="572"/>
      <c r="K25" s="488"/>
    </row>
    <row r="26" spans="2:11" s="13" customFormat="1" ht="15.75" thickBot="1">
      <c r="B26" s="31">
        <v>330</v>
      </c>
      <c r="C26" s="661" t="s">
        <v>30</v>
      </c>
      <c r="D26" s="662"/>
      <c r="E26" s="24"/>
      <c r="F26" s="24">
        <f>F27</f>
        <v>0</v>
      </c>
      <c r="G26" s="24">
        <f>G27</f>
        <v>0</v>
      </c>
      <c r="H26" s="24">
        <f>H27</f>
        <v>0</v>
      </c>
      <c r="I26" s="206"/>
      <c r="J26" s="206"/>
      <c r="K26" s="359"/>
    </row>
    <row r="27" spans="2:11" ht="15.75" thickBot="1">
      <c r="B27" s="715"/>
      <c r="C27" s="273">
        <v>332</v>
      </c>
      <c r="D27" s="274" t="s">
        <v>54</v>
      </c>
      <c r="E27" s="266"/>
      <c r="F27" s="486"/>
      <c r="G27" s="265"/>
      <c r="H27" s="266"/>
      <c r="I27" s="576"/>
      <c r="J27" s="406"/>
      <c r="K27" s="488"/>
    </row>
    <row r="28" spans="2:11" ht="15.75" thickBot="1">
      <c r="B28" s="716"/>
      <c r="C28" s="704"/>
      <c r="D28" s="290"/>
      <c r="E28" s="291"/>
      <c r="F28" s="487"/>
      <c r="G28" s="292"/>
      <c r="H28" s="291"/>
      <c r="I28" s="583"/>
      <c r="J28" s="573"/>
      <c r="K28" s="488"/>
    </row>
    <row r="29" spans="2:11" ht="15.75" thickBot="1">
      <c r="B29" s="716"/>
      <c r="C29" s="710"/>
      <c r="D29" s="276"/>
      <c r="E29" s="277"/>
      <c r="F29" s="483"/>
      <c r="G29" s="278"/>
      <c r="H29" s="277"/>
      <c r="I29" s="579"/>
      <c r="J29" s="571"/>
      <c r="K29" s="488"/>
    </row>
    <row r="30" spans="2:11" s="19" customFormat="1" ht="17.25" thickBot="1" thickTop="1">
      <c r="B30" s="293"/>
      <c r="C30" s="294"/>
      <c r="D30" s="295" t="s">
        <v>51</v>
      </c>
      <c r="E30" s="296"/>
      <c r="F30" s="296">
        <f>F14+F5</f>
        <v>430000</v>
      </c>
      <c r="G30" s="297">
        <f>G14+G5</f>
        <v>100000</v>
      </c>
      <c r="H30" s="296">
        <f>H14+H5</f>
        <v>100000</v>
      </c>
      <c r="I30" s="298">
        <f>I5+I14</f>
        <v>430000</v>
      </c>
      <c r="J30" s="298">
        <f>J5+J14</f>
        <v>26001</v>
      </c>
      <c r="K30" s="359">
        <f>(J30/I30)*100</f>
        <v>6.046744186046512</v>
      </c>
    </row>
    <row r="31" ht="13.5" thickTop="1"/>
  </sheetData>
  <sheetProtection/>
  <mergeCells count="24">
    <mergeCell ref="K3:K4"/>
    <mergeCell ref="J3:J4"/>
    <mergeCell ref="I3:I4"/>
    <mergeCell ref="E3:E4"/>
    <mergeCell ref="D3:D4"/>
    <mergeCell ref="H3:H4"/>
    <mergeCell ref="F3:F4"/>
    <mergeCell ref="C14:D14"/>
    <mergeCell ref="C15:D15"/>
    <mergeCell ref="B27:B29"/>
    <mergeCell ref="C17:C25"/>
    <mergeCell ref="C28:C29"/>
    <mergeCell ref="B16:B25"/>
    <mergeCell ref="C26:D26"/>
    <mergeCell ref="B1:G1"/>
    <mergeCell ref="B7:B13"/>
    <mergeCell ref="B3:B4"/>
    <mergeCell ref="C8:C9"/>
    <mergeCell ref="B2:G2"/>
    <mergeCell ref="G3:G4"/>
    <mergeCell ref="C5:D5"/>
    <mergeCell ref="C11:C13"/>
    <mergeCell ref="C6:D6"/>
    <mergeCell ref="C3:C4"/>
  </mergeCells>
  <printOptions/>
  <pageMargins left="0.16" right="0.21" top="1" bottom="1" header="0.4921259845" footer="0.4921259845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109"/>
  <sheetViews>
    <sheetView showGridLines="0" zoomScale="70" zoomScaleNormal="70" zoomScalePageLayoutView="0" workbookViewId="0" topLeftCell="B44">
      <selection activeCell="I12" sqref="I12"/>
    </sheetView>
  </sheetViews>
  <sheetFormatPr defaultColWidth="9.140625" defaultRowHeight="12.75"/>
  <cols>
    <col min="1" max="1" width="7.57421875" style="34" customWidth="1"/>
    <col min="2" max="2" width="10.57421875" style="34" customWidth="1"/>
    <col min="3" max="3" width="10.8515625" style="34" customWidth="1"/>
    <col min="4" max="4" width="36.28125" style="34" customWidth="1"/>
    <col min="5" max="5" width="11.7109375" style="43" customWidth="1"/>
    <col min="6" max="6" width="13.421875" style="34" customWidth="1"/>
    <col min="7" max="7" width="13.140625" style="34" customWidth="1"/>
    <col min="8" max="10" width="13.57421875" style="34" customWidth="1"/>
    <col min="11" max="16384" width="9.140625" style="34" customWidth="1"/>
  </cols>
  <sheetData>
    <row r="1" spans="2:7" ht="13.5" thickBot="1">
      <c r="B1" s="735" t="s">
        <v>168</v>
      </c>
      <c r="C1" s="735"/>
      <c r="D1" s="735"/>
      <c r="E1" s="735"/>
      <c r="F1" s="735"/>
      <c r="G1" s="735"/>
    </row>
    <row r="2" spans="2:10" ht="13.5" customHeight="1">
      <c r="B2" s="738" t="s">
        <v>9</v>
      </c>
      <c r="C2" s="740" t="s">
        <v>10</v>
      </c>
      <c r="D2" s="736" t="s">
        <v>11</v>
      </c>
      <c r="E2" s="732">
        <v>2019</v>
      </c>
      <c r="F2" s="732">
        <v>2020</v>
      </c>
      <c r="G2" s="732">
        <v>2021</v>
      </c>
      <c r="H2" s="732" t="s">
        <v>302</v>
      </c>
      <c r="I2" s="744" t="s">
        <v>301</v>
      </c>
      <c r="J2" s="742" t="s">
        <v>299</v>
      </c>
    </row>
    <row r="3" spans="2:10" ht="27" customHeight="1">
      <c r="B3" s="739"/>
      <c r="C3" s="741"/>
      <c r="D3" s="737"/>
      <c r="E3" s="733"/>
      <c r="F3" s="733"/>
      <c r="G3" s="733"/>
      <c r="H3" s="733"/>
      <c r="I3" s="745"/>
      <c r="J3" s="743"/>
    </row>
    <row r="4" spans="2:10" s="35" customFormat="1" ht="15">
      <c r="B4" s="299" t="s">
        <v>204</v>
      </c>
      <c r="C4" s="721" t="s">
        <v>208</v>
      </c>
      <c r="D4" s="721"/>
      <c r="E4" s="186"/>
      <c r="F4" s="186"/>
      <c r="G4" s="186"/>
      <c r="H4" s="408"/>
      <c r="I4" s="433">
        <v>15840</v>
      </c>
      <c r="J4" s="433"/>
    </row>
    <row r="5" spans="2:10" s="35" customFormat="1" ht="14.25">
      <c r="B5" s="718"/>
      <c r="C5" s="300">
        <v>712001</v>
      </c>
      <c r="D5" s="300" t="s">
        <v>169</v>
      </c>
      <c r="E5" s="168"/>
      <c r="F5" s="169"/>
      <c r="G5" s="169"/>
      <c r="I5" s="170"/>
      <c r="J5" s="430"/>
    </row>
    <row r="6" spans="2:10" ht="14.25">
      <c r="B6" s="719"/>
      <c r="C6" s="171">
        <v>713003</v>
      </c>
      <c r="D6" s="301" t="s">
        <v>147</v>
      </c>
      <c r="E6" s="171"/>
      <c r="F6" s="171"/>
      <c r="G6" s="171"/>
      <c r="H6" s="409"/>
      <c r="I6" s="170"/>
      <c r="J6" s="170"/>
    </row>
    <row r="7" spans="2:10" ht="14.25">
      <c r="B7" s="719"/>
      <c r="C7" s="171">
        <v>713005</v>
      </c>
      <c r="D7" s="301" t="s">
        <v>148</v>
      </c>
      <c r="E7" s="171"/>
      <c r="F7" s="171"/>
      <c r="G7" s="171"/>
      <c r="H7" s="409"/>
      <c r="I7" s="170"/>
      <c r="J7" s="170"/>
    </row>
    <row r="8" spans="2:10" ht="14.25">
      <c r="B8" s="719"/>
      <c r="C8" s="171">
        <v>713001</v>
      </c>
      <c r="D8" s="301" t="s">
        <v>250</v>
      </c>
      <c r="E8" s="171"/>
      <c r="F8" s="171"/>
      <c r="G8" s="171"/>
      <c r="H8" s="409"/>
      <c r="I8" s="170"/>
      <c r="J8" s="170"/>
    </row>
    <row r="9" spans="2:10" ht="14.25">
      <c r="B9" s="719"/>
      <c r="C9" s="171">
        <v>714004</v>
      </c>
      <c r="D9" s="301" t="s">
        <v>149</v>
      </c>
      <c r="E9" s="171"/>
      <c r="F9" s="171"/>
      <c r="G9" s="171"/>
      <c r="H9" s="409"/>
      <c r="I9" s="170"/>
      <c r="J9" s="170"/>
    </row>
    <row r="10" spans="2:10" ht="14.25">
      <c r="B10" s="719"/>
      <c r="C10" s="171">
        <v>717001</v>
      </c>
      <c r="D10" s="301" t="s">
        <v>130</v>
      </c>
      <c r="E10" s="171"/>
      <c r="F10" s="171"/>
      <c r="G10" s="171"/>
      <c r="H10" s="409"/>
      <c r="I10" s="170"/>
      <c r="J10" s="170"/>
    </row>
    <row r="11" spans="2:10" ht="14.25">
      <c r="B11" s="719"/>
      <c r="C11" s="171">
        <v>717002</v>
      </c>
      <c r="D11" s="301" t="s">
        <v>129</v>
      </c>
      <c r="E11" s="171"/>
      <c r="F11" s="171"/>
      <c r="G11" s="171"/>
      <c r="H11" s="409"/>
      <c r="I11" s="170"/>
      <c r="J11" s="170"/>
    </row>
    <row r="12" spans="2:11" ht="14.25">
      <c r="B12" s="719"/>
      <c r="C12" s="207">
        <v>716</v>
      </c>
      <c r="D12" s="301" t="s">
        <v>303</v>
      </c>
      <c r="E12" s="171"/>
      <c r="F12" s="171"/>
      <c r="G12" s="171"/>
      <c r="H12" s="409"/>
      <c r="I12" s="170">
        <v>15840</v>
      </c>
      <c r="J12" s="170"/>
      <c r="K12" s="14" t="s">
        <v>311</v>
      </c>
    </row>
    <row r="13" spans="2:10" ht="14.25">
      <c r="B13" s="719"/>
      <c r="C13" s="171">
        <v>719002</v>
      </c>
      <c r="D13" s="301" t="s">
        <v>150</v>
      </c>
      <c r="E13" s="171"/>
      <c r="F13" s="171"/>
      <c r="G13" s="171"/>
      <c r="H13" s="409"/>
      <c r="I13" s="170"/>
      <c r="J13" s="170"/>
    </row>
    <row r="14" spans="2:10" ht="14.25">
      <c r="B14" s="719"/>
      <c r="C14" s="171">
        <v>711003</v>
      </c>
      <c r="D14" s="301" t="s">
        <v>162</v>
      </c>
      <c r="E14" s="171"/>
      <c r="F14" s="171"/>
      <c r="G14" s="171"/>
      <c r="H14" s="409"/>
      <c r="I14" s="170"/>
      <c r="J14" s="170"/>
    </row>
    <row r="15" spans="2:10" ht="14.25">
      <c r="B15" s="719"/>
      <c r="C15" s="171">
        <v>713004</v>
      </c>
      <c r="D15" s="301" t="s">
        <v>163</v>
      </c>
      <c r="E15" s="171"/>
      <c r="F15" s="171"/>
      <c r="G15" s="171"/>
      <c r="H15" s="418"/>
      <c r="I15" s="170"/>
      <c r="J15" s="430"/>
    </row>
    <row r="16" spans="2:10" ht="14.25">
      <c r="B16" s="719"/>
      <c r="C16" s="171">
        <v>711005</v>
      </c>
      <c r="D16" s="301" t="s">
        <v>211</v>
      </c>
      <c r="E16" s="171"/>
      <c r="F16" s="171"/>
      <c r="G16" s="171"/>
      <c r="H16" s="423"/>
      <c r="I16" s="170"/>
      <c r="J16" s="170"/>
    </row>
    <row r="17" spans="2:10" ht="14.25">
      <c r="B17" s="720"/>
      <c r="C17" s="171">
        <v>719002</v>
      </c>
      <c r="D17" s="301" t="s">
        <v>255</v>
      </c>
      <c r="E17" s="171"/>
      <c r="F17" s="171"/>
      <c r="G17" s="171"/>
      <c r="H17" s="423"/>
      <c r="I17" s="170"/>
      <c r="J17" s="430"/>
    </row>
    <row r="18" spans="2:10" s="35" customFormat="1" ht="15">
      <c r="B18" s="299" t="s">
        <v>68</v>
      </c>
      <c r="C18" s="721" t="s">
        <v>5</v>
      </c>
      <c r="D18" s="721"/>
      <c r="E18" s="167">
        <v>202200</v>
      </c>
      <c r="F18" s="167"/>
      <c r="G18" s="167"/>
      <c r="H18" s="424">
        <f>H20+H21</f>
        <v>216200</v>
      </c>
      <c r="I18" s="325">
        <f>I20+I21</f>
        <v>14231</v>
      </c>
      <c r="J18" s="417">
        <v>7</v>
      </c>
    </row>
    <row r="19" spans="2:10" ht="12.75" customHeight="1" hidden="1">
      <c r="B19" s="302"/>
      <c r="C19" s="303"/>
      <c r="D19" s="301" t="s">
        <v>81</v>
      </c>
      <c r="E19" s="171"/>
      <c r="F19" s="171"/>
      <c r="G19" s="171"/>
      <c r="H19" s="425"/>
      <c r="I19" s="209"/>
      <c r="J19" s="416"/>
    </row>
    <row r="20" spans="2:11" ht="12.75" customHeight="1">
      <c r="B20" s="302"/>
      <c r="C20" s="303" t="s">
        <v>304</v>
      </c>
      <c r="D20" s="301" t="s">
        <v>305</v>
      </c>
      <c r="E20" s="171"/>
      <c r="F20" s="171"/>
      <c r="G20" s="171"/>
      <c r="H20" s="425">
        <v>14000</v>
      </c>
      <c r="I20" s="208">
        <v>13991</v>
      </c>
      <c r="J20" s="208">
        <v>100</v>
      </c>
      <c r="K20" s="14" t="s">
        <v>312</v>
      </c>
    </row>
    <row r="21" spans="2:11" ht="14.25">
      <c r="B21" s="302"/>
      <c r="C21" s="303" t="s">
        <v>164</v>
      </c>
      <c r="D21" s="301" t="s">
        <v>286</v>
      </c>
      <c r="E21" s="171">
        <v>202200</v>
      </c>
      <c r="F21" s="169"/>
      <c r="G21" s="169"/>
      <c r="H21" s="425">
        <v>202200</v>
      </c>
      <c r="I21" s="208">
        <v>240</v>
      </c>
      <c r="J21" s="208">
        <v>0</v>
      </c>
      <c r="K21" s="14" t="s">
        <v>287</v>
      </c>
    </row>
    <row r="22" spans="2:10" s="35" customFormat="1" ht="15">
      <c r="B22" s="299" t="s">
        <v>104</v>
      </c>
      <c r="C22" s="721" t="s">
        <v>128</v>
      </c>
      <c r="D22" s="721"/>
      <c r="E22" s="167">
        <f>SUM(E23:E25)</f>
        <v>450000</v>
      </c>
      <c r="F22" s="167"/>
      <c r="G22" s="167"/>
      <c r="H22" s="424">
        <f>H23+H24+H25</f>
        <v>454800</v>
      </c>
      <c r="I22" s="325"/>
      <c r="J22" s="417">
        <v>0</v>
      </c>
    </row>
    <row r="23" spans="2:18" s="35" customFormat="1" ht="14.25">
      <c r="B23" s="304"/>
      <c r="C23" s="512">
        <v>716</v>
      </c>
      <c r="D23" s="300" t="s">
        <v>220</v>
      </c>
      <c r="E23" s="169"/>
      <c r="F23" s="169"/>
      <c r="G23" s="169"/>
      <c r="H23" s="415"/>
      <c r="I23" s="208"/>
      <c r="J23" s="208"/>
      <c r="R23" s="584"/>
    </row>
    <row r="24" spans="2:11" s="35" customFormat="1" ht="14.25">
      <c r="B24" s="304"/>
      <c r="C24" s="305">
        <v>717001</v>
      </c>
      <c r="D24" s="300" t="s">
        <v>130</v>
      </c>
      <c r="E24" s="169">
        <v>450000</v>
      </c>
      <c r="F24" s="169"/>
      <c r="G24" s="169"/>
      <c r="H24" s="426">
        <v>454800</v>
      </c>
      <c r="I24" s="208">
        <v>0</v>
      </c>
      <c r="J24" s="208">
        <v>0</v>
      </c>
      <c r="K24" s="13" t="s">
        <v>290</v>
      </c>
    </row>
    <row r="25" spans="2:10" ht="14.25">
      <c r="B25" s="306"/>
      <c r="C25" s="312">
        <v>717002</v>
      </c>
      <c r="D25" s="301" t="s">
        <v>129</v>
      </c>
      <c r="E25" s="171"/>
      <c r="F25" s="171"/>
      <c r="G25" s="171"/>
      <c r="H25" s="425"/>
      <c r="I25" s="208"/>
      <c r="J25" s="208"/>
    </row>
    <row r="26" spans="2:10" s="35" customFormat="1" ht="15">
      <c r="B26" s="307" t="s">
        <v>57</v>
      </c>
      <c r="C26" s="721" t="s">
        <v>105</v>
      </c>
      <c r="D26" s="721"/>
      <c r="E26" s="167">
        <f>SUM(E27:E31)</f>
        <v>381000</v>
      </c>
      <c r="F26" s="167"/>
      <c r="G26" s="167"/>
      <c r="H26" s="424">
        <f>SUM(H27:H31)</f>
        <v>459100</v>
      </c>
      <c r="I26" s="325">
        <f>SUM(I27:I31)</f>
        <v>261067</v>
      </c>
      <c r="J26" s="417">
        <v>57</v>
      </c>
    </row>
    <row r="27" spans="2:10" s="35" customFormat="1" ht="14.25">
      <c r="B27" s="308"/>
      <c r="C27" s="512">
        <v>716</v>
      </c>
      <c r="D27" s="300" t="s">
        <v>239</v>
      </c>
      <c r="E27" s="169"/>
      <c r="F27" s="169"/>
      <c r="G27" s="169"/>
      <c r="H27" s="426"/>
      <c r="I27" s="208"/>
      <c r="J27" s="431"/>
    </row>
    <row r="28" spans="2:11" s="35" customFormat="1" ht="14.25">
      <c r="B28" s="308"/>
      <c r="C28" s="512">
        <v>714001</v>
      </c>
      <c r="D28" s="300" t="s">
        <v>288</v>
      </c>
      <c r="E28" s="169">
        <v>53000</v>
      </c>
      <c r="F28" s="169"/>
      <c r="G28" s="169"/>
      <c r="H28" s="426">
        <v>53000</v>
      </c>
      <c r="I28" s="208">
        <v>51258</v>
      </c>
      <c r="J28" s="208">
        <v>97</v>
      </c>
      <c r="K28" s="13" t="s">
        <v>314</v>
      </c>
    </row>
    <row r="29" spans="2:11" ht="14.25">
      <c r="B29" s="302"/>
      <c r="C29" s="312">
        <v>714002</v>
      </c>
      <c r="D29" s="301" t="s">
        <v>256</v>
      </c>
      <c r="E29" s="171"/>
      <c r="F29" s="171"/>
      <c r="G29" s="171"/>
      <c r="H29" s="425">
        <v>70000</v>
      </c>
      <c r="I29" s="208">
        <v>69960</v>
      </c>
      <c r="J29" s="208">
        <v>100</v>
      </c>
      <c r="K29" s="14" t="s">
        <v>313</v>
      </c>
    </row>
    <row r="30" spans="2:11" ht="14.25">
      <c r="B30" s="302"/>
      <c r="C30" s="312">
        <v>714004</v>
      </c>
      <c r="D30" s="301" t="s">
        <v>212</v>
      </c>
      <c r="E30" s="171">
        <v>95000</v>
      </c>
      <c r="F30" s="171"/>
      <c r="G30" s="171"/>
      <c r="H30" s="425">
        <v>103100</v>
      </c>
      <c r="I30" s="208">
        <v>103034</v>
      </c>
      <c r="J30" s="208">
        <v>100</v>
      </c>
      <c r="K30" s="14" t="s">
        <v>295</v>
      </c>
    </row>
    <row r="31" spans="2:11" s="14" customFormat="1" ht="15">
      <c r="B31" s="302"/>
      <c r="C31" s="312">
        <v>717001</v>
      </c>
      <c r="D31" s="301" t="s">
        <v>130</v>
      </c>
      <c r="E31" s="171">
        <v>233000</v>
      </c>
      <c r="F31" s="171"/>
      <c r="G31" s="171"/>
      <c r="H31" s="425">
        <v>233000</v>
      </c>
      <c r="I31" s="326">
        <v>36815</v>
      </c>
      <c r="J31" s="326">
        <v>16</v>
      </c>
      <c r="K31" s="14" t="s">
        <v>279</v>
      </c>
    </row>
    <row r="32" spans="2:10" s="35" customFormat="1" ht="14.25">
      <c r="B32" s="307" t="s">
        <v>106</v>
      </c>
      <c r="C32" s="721" t="s">
        <v>7</v>
      </c>
      <c r="D32" s="721"/>
      <c r="E32" s="167"/>
      <c r="F32" s="172"/>
      <c r="G32" s="172"/>
      <c r="H32" s="424"/>
      <c r="I32" s="209"/>
      <c r="J32" s="209"/>
    </row>
    <row r="33" spans="2:10" s="35" customFormat="1" ht="14.25">
      <c r="B33" s="308"/>
      <c r="C33" s="300">
        <v>716</v>
      </c>
      <c r="D33" s="300" t="s">
        <v>213</v>
      </c>
      <c r="E33" s="169"/>
      <c r="F33" s="178"/>
      <c r="G33" s="178"/>
      <c r="H33" s="426"/>
      <c r="I33" s="208"/>
      <c r="J33" s="208"/>
    </row>
    <row r="34" spans="2:10" ht="14.25">
      <c r="B34" s="302"/>
      <c r="C34" s="171">
        <v>717001</v>
      </c>
      <c r="D34" s="301" t="s">
        <v>130</v>
      </c>
      <c r="E34" s="171"/>
      <c r="F34" s="173"/>
      <c r="G34" s="173"/>
      <c r="H34" s="425"/>
      <c r="I34" s="208"/>
      <c r="J34" s="208"/>
    </row>
    <row r="35" spans="2:10" s="35" customFormat="1" ht="14.25" customHeight="1" hidden="1">
      <c r="B35" s="307" t="s">
        <v>58</v>
      </c>
      <c r="C35" s="721" t="s">
        <v>59</v>
      </c>
      <c r="D35" s="721"/>
      <c r="E35" s="167"/>
      <c r="F35" s="172"/>
      <c r="G35" s="172"/>
      <c r="H35" s="424"/>
      <c r="I35" s="209"/>
      <c r="J35" s="209"/>
    </row>
    <row r="36" spans="2:10" ht="12.75" customHeight="1" hidden="1">
      <c r="B36" s="302"/>
      <c r="C36" s="303"/>
      <c r="D36" s="301"/>
      <c r="E36" s="171"/>
      <c r="F36" s="173"/>
      <c r="G36" s="173"/>
      <c r="H36" s="425"/>
      <c r="I36" s="325"/>
      <c r="J36" s="325"/>
    </row>
    <row r="37" spans="2:10" ht="12.75" customHeight="1">
      <c r="B37" s="309" t="s">
        <v>201</v>
      </c>
      <c r="C37" s="724" t="s">
        <v>200</v>
      </c>
      <c r="D37" s="725"/>
      <c r="E37" s="179">
        <f>SUM(E38:E41)</f>
        <v>70000</v>
      </c>
      <c r="F37" s="180"/>
      <c r="G37" s="180"/>
      <c r="H37" s="427">
        <f>SUM(H38:H41)</f>
        <v>70000</v>
      </c>
      <c r="I37" s="209">
        <f>SUM(I38:I41)</f>
        <v>3046</v>
      </c>
      <c r="J37" s="416">
        <v>4</v>
      </c>
    </row>
    <row r="38" spans="2:10" ht="12.75" customHeight="1">
      <c r="B38" s="308"/>
      <c r="C38" s="320" t="s">
        <v>245</v>
      </c>
      <c r="D38" s="329" t="s">
        <v>246</v>
      </c>
      <c r="E38" s="169"/>
      <c r="F38" s="178"/>
      <c r="G38" s="178"/>
      <c r="H38" s="426"/>
      <c r="I38" s="208"/>
      <c r="J38" s="431"/>
    </row>
    <row r="39" spans="2:10" ht="12.75" customHeight="1">
      <c r="B39" s="308"/>
      <c r="C39" s="310" t="s">
        <v>221</v>
      </c>
      <c r="D39" s="311" t="s">
        <v>213</v>
      </c>
      <c r="E39" s="169"/>
      <c r="F39" s="178"/>
      <c r="G39" s="178"/>
      <c r="H39" s="426"/>
      <c r="I39" s="208"/>
      <c r="J39" s="431"/>
    </row>
    <row r="40" spans="2:10" ht="12.75" customHeight="1">
      <c r="B40" s="308"/>
      <c r="C40" s="310" t="s">
        <v>151</v>
      </c>
      <c r="D40" s="311" t="s">
        <v>130</v>
      </c>
      <c r="E40" s="169"/>
      <c r="F40" s="178"/>
      <c r="G40" s="178"/>
      <c r="H40" s="426"/>
      <c r="I40" s="208"/>
      <c r="J40" s="431"/>
    </row>
    <row r="41" spans="2:11" ht="12.75" customHeight="1">
      <c r="B41" s="302"/>
      <c r="C41" s="303" t="s">
        <v>205</v>
      </c>
      <c r="D41" s="301" t="s">
        <v>129</v>
      </c>
      <c r="E41" s="171">
        <v>70000</v>
      </c>
      <c r="F41" s="173"/>
      <c r="G41" s="173"/>
      <c r="H41" s="425">
        <v>70000</v>
      </c>
      <c r="I41" s="208">
        <v>3046</v>
      </c>
      <c r="J41" s="208">
        <v>4</v>
      </c>
      <c r="K41" s="14" t="s">
        <v>285</v>
      </c>
    </row>
    <row r="42" spans="2:10" ht="14.25">
      <c r="B42" s="299" t="s">
        <v>69</v>
      </c>
      <c r="C42" s="721" t="s">
        <v>70</v>
      </c>
      <c r="D42" s="721"/>
      <c r="E42" s="167">
        <f>SUM(E43:E48)</f>
        <v>468300</v>
      </c>
      <c r="F42" s="167">
        <v>1500000</v>
      </c>
      <c r="G42" s="167">
        <v>1500000</v>
      </c>
      <c r="H42" s="424">
        <f>SUM(H43:H48)</f>
        <v>748300</v>
      </c>
      <c r="I42" s="209">
        <f>SUM(I43:I48)</f>
        <v>238613</v>
      </c>
      <c r="J42" s="416">
        <v>32</v>
      </c>
    </row>
    <row r="43" spans="2:11" ht="14.25">
      <c r="B43" s="302"/>
      <c r="C43" s="171">
        <v>711001</v>
      </c>
      <c r="D43" s="301" t="s">
        <v>131</v>
      </c>
      <c r="E43" s="171">
        <v>460000</v>
      </c>
      <c r="F43" s="173"/>
      <c r="G43" s="173"/>
      <c r="H43" s="425">
        <v>610000</v>
      </c>
      <c r="I43" s="208">
        <v>174559</v>
      </c>
      <c r="J43" s="208">
        <v>29</v>
      </c>
      <c r="K43" s="14" t="s">
        <v>316</v>
      </c>
    </row>
    <row r="44" spans="2:11" ht="14.25">
      <c r="B44" s="302"/>
      <c r="C44" s="171">
        <v>712001</v>
      </c>
      <c r="D44" s="301" t="s">
        <v>306</v>
      </c>
      <c r="E44" s="171"/>
      <c r="F44" s="173"/>
      <c r="G44" s="173"/>
      <c r="H44" s="425">
        <v>26000</v>
      </c>
      <c r="I44" s="208">
        <v>26000</v>
      </c>
      <c r="J44" s="208">
        <v>100</v>
      </c>
      <c r="K44" s="14" t="s">
        <v>315</v>
      </c>
    </row>
    <row r="45" spans="2:11" ht="14.25">
      <c r="B45" s="302"/>
      <c r="C45" s="171">
        <v>713004</v>
      </c>
      <c r="D45" s="301" t="s">
        <v>246</v>
      </c>
      <c r="E45" s="171"/>
      <c r="F45" s="173"/>
      <c r="G45" s="173"/>
      <c r="H45" s="425">
        <v>50000</v>
      </c>
      <c r="I45" s="208">
        <v>5999</v>
      </c>
      <c r="J45" s="208">
        <v>12</v>
      </c>
      <c r="K45" s="14" t="s">
        <v>317</v>
      </c>
    </row>
    <row r="46" spans="2:10" ht="14.25">
      <c r="B46" s="302"/>
      <c r="C46" s="171">
        <v>714004</v>
      </c>
      <c r="D46" s="301" t="s">
        <v>307</v>
      </c>
      <c r="E46" s="171"/>
      <c r="F46" s="173"/>
      <c r="G46" s="173"/>
      <c r="H46" s="425">
        <v>29000</v>
      </c>
      <c r="I46" s="208"/>
      <c r="J46" s="208">
        <v>0</v>
      </c>
    </row>
    <row r="47" spans="2:11" ht="14.25">
      <c r="B47" s="302"/>
      <c r="C47" s="312">
        <v>716</v>
      </c>
      <c r="D47" s="301" t="s">
        <v>213</v>
      </c>
      <c r="E47" s="171">
        <v>8300</v>
      </c>
      <c r="F47" s="173"/>
      <c r="G47" s="173"/>
      <c r="H47" s="425">
        <v>33300</v>
      </c>
      <c r="I47" s="208">
        <v>31765</v>
      </c>
      <c r="J47" s="208">
        <v>95</v>
      </c>
      <c r="K47" s="14" t="s">
        <v>318</v>
      </c>
    </row>
    <row r="48" spans="2:10" ht="14.25">
      <c r="B48" s="302"/>
      <c r="C48" s="171">
        <v>717001</v>
      </c>
      <c r="D48" s="301" t="s">
        <v>130</v>
      </c>
      <c r="E48" s="171"/>
      <c r="F48" s="171">
        <v>1500000</v>
      </c>
      <c r="G48" s="171">
        <v>1500000</v>
      </c>
      <c r="H48" s="425"/>
      <c r="I48" s="208">
        <v>290</v>
      </c>
      <c r="J48" s="208">
        <v>0</v>
      </c>
    </row>
    <row r="49" spans="2:10" ht="13.5" customHeight="1" hidden="1" thickBot="1">
      <c r="B49" s="302"/>
      <c r="C49" s="303"/>
      <c r="D49" s="301" t="s">
        <v>85</v>
      </c>
      <c r="E49" s="171"/>
      <c r="F49" s="173"/>
      <c r="G49" s="173"/>
      <c r="H49" s="425"/>
      <c r="I49" s="209"/>
      <c r="J49" s="209"/>
    </row>
    <row r="50" spans="2:10" s="35" customFormat="1" ht="15.75" customHeight="1" hidden="1" thickBot="1">
      <c r="B50" s="307" t="s">
        <v>60</v>
      </c>
      <c r="C50" s="721" t="s">
        <v>61</v>
      </c>
      <c r="D50" s="721"/>
      <c r="E50" s="167"/>
      <c r="F50" s="172"/>
      <c r="G50" s="172"/>
      <c r="H50" s="424"/>
      <c r="I50" s="209"/>
      <c r="J50" s="209"/>
    </row>
    <row r="51" spans="2:10" s="35" customFormat="1" ht="13.5" customHeight="1" hidden="1">
      <c r="B51" s="722"/>
      <c r="C51" s="746"/>
      <c r="D51" s="313" t="s">
        <v>82</v>
      </c>
      <c r="E51" s="174"/>
      <c r="F51" s="175"/>
      <c r="G51" s="175"/>
      <c r="H51" s="428"/>
      <c r="I51" s="209"/>
      <c r="J51" s="209"/>
    </row>
    <row r="52" spans="2:10" ht="13.5" customHeight="1" hidden="1" thickBot="1">
      <c r="B52" s="722"/>
      <c r="C52" s="746"/>
      <c r="D52" s="313"/>
      <c r="E52" s="171"/>
      <c r="F52" s="173"/>
      <c r="G52" s="173"/>
      <c r="H52" s="425"/>
      <c r="I52" s="209"/>
      <c r="J52" s="209"/>
    </row>
    <row r="53" spans="2:10" s="35" customFormat="1" ht="14.25">
      <c r="B53" s="307" t="s">
        <v>62</v>
      </c>
      <c r="C53" s="721" t="s">
        <v>63</v>
      </c>
      <c r="D53" s="721"/>
      <c r="E53" s="167">
        <f>SUM(E54:E59)</f>
        <v>700000</v>
      </c>
      <c r="F53" s="167"/>
      <c r="G53" s="167"/>
      <c r="H53" s="424">
        <f>SUM(H54:H59)</f>
        <v>705600</v>
      </c>
      <c r="I53" s="209"/>
      <c r="J53" s="416">
        <v>0</v>
      </c>
    </row>
    <row r="54" spans="2:11" s="35" customFormat="1" ht="14.25">
      <c r="B54" s="308"/>
      <c r="C54" s="327">
        <v>713004</v>
      </c>
      <c r="D54" s="300" t="s">
        <v>163</v>
      </c>
      <c r="E54" s="169">
        <v>50000</v>
      </c>
      <c r="F54" s="169"/>
      <c r="G54" s="169"/>
      <c r="H54" s="426">
        <v>50000</v>
      </c>
      <c r="I54" s="208"/>
      <c r="J54" s="208">
        <v>0</v>
      </c>
      <c r="K54" s="13" t="s">
        <v>277</v>
      </c>
    </row>
    <row r="55" spans="2:10" s="35" customFormat="1" ht="14.25">
      <c r="B55" s="308"/>
      <c r="C55" s="171">
        <v>713005</v>
      </c>
      <c r="D55" s="301" t="s">
        <v>160</v>
      </c>
      <c r="E55" s="171"/>
      <c r="F55" s="173"/>
      <c r="G55" s="173"/>
      <c r="H55" s="425"/>
      <c r="I55" s="208"/>
      <c r="J55" s="208"/>
    </row>
    <row r="56" spans="2:11" s="35" customFormat="1" ht="14.25">
      <c r="B56" s="308"/>
      <c r="C56" s="171">
        <v>717001</v>
      </c>
      <c r="D56" s="301" t="s">
        <v>130</v>
      </c>
      <c r="E56" s="171">
        <v>650000</v>
      </c>
      <c r="F56" s="173"/>
      <c r="G56" s="173"/>
      <c r="H56" s="425">
        <v>655600</v>
      </c>
      <c r="I56" s="208"/>
      <c r="J56" s="208">
        <v>0</v>
      </c>
      <c r="K56" s="13" t="s">
        <v>278</v>
      </c>
    </row>
    <row r="57" spans="2:10" s="35" customFormat="1" ht="14.25">
      <c r="B57" s="308"/>
      <c r="C57" s="171">
        <v>716</v>
      </c>
      <c r="D57" s="301" t="s">
        <v>213</v>
      </c>
      <c r="E57" s="171"/>
      <c r="F57" s="173"/>
      <c r="G57" s="173"/>
      <c r="H57" s="420"/>
      <c r="I57" s="208"/>
      <c r="J57" s="208"/>
    </row>
    <row r="58" spans="2:10" s="35" customFormat="1" ht="14.25">
      <c r="B58" s="314"/>
      <c r="C58" s="171">
        <v>717002</v>
      </c>
      <c r="D58" s="301" t="s">
        <v>152</v>
      </c>
      <c r="E58" s="171"/>
      <c r="F58" s="173"/>
      <c r="G58" s="173"/>
      <c r="H58" s="420"/>
      <c r="I58" s="208"/>
      <c r="J58" s="208"/>
    </row>
    <row r="59" spans="2:10" ht="14.25">
      <c r="B59" s="306"/>
      <c r="C59" s="171">
        <v>717003</v>
      </c>
      <c r="D59" s="301" t="s">
        <v>161</v>
      </c>
      <c r="E59" s="171"/>
      <c r="F59" s="173"/>
      <c r="G59" s="173"/>
      <c r="H59" s="420"/>
      <c r="I59" s="208"/>
      <c r="J59" s="208"/>
    </row>
    <row r="60" spans="2:10" ht="15.75" customHeight="1" hidden="1" thickBot="1">
      <c r="B60" s="315" t="s">
        <v>66</v>
      </c>
      <c r="C60" s="721" t="s">
        <v>67</v>
      </c>
      <c r="D60" s="721"/>
      <c r="E60" s="167"/>
      <c r="F60" s="172"/>
      <c r="G60" s="172"/>
      <c r="H60" s="419"/>
      <c r="I60" s="209"/>
      <c r="J60" s="209"/>
    </row>
    <row r="61" spans="2:10" ht="12.75" customHeight="1" hidden="1">
      <c r="B61" s="302"/>
      <c r="C61" s="303"/>
      <c r="D61" s="301" t="s">
        <v>80</v>
      </c>
      <c r="E61" s="171"/>
      <c r="F61" s="173"/>
      <c r="G61" s="173"/>
      <c r="H61" s="420"/>
      <c r="I61" s="209"/>
      <c r="J61" s="209"/>
    </row>
    <row r="62" spans="2:10" ht="12.75" customHeight="1" hidden="1">
      <c r="B62" s="302"/>
      <c r="C62" s="303"/>
      <c r="D62" s="301"/>
      <c r="E62" s="171"/>
      <c r="F62" s="173"/>
      <c r="G62" s="173"/>
      <c r="H62" s="420"/>
      <c r="I62" s="209"/>
      <c r="J62" s="209"/>
    </row>
    <row r="63" spans="2:10" ht="16.5" customHeight="1" hidden="1" thickBot="1">
      <c r="B63" s="302"/>
      <c r="C63" s="303"/>
      <c r="D63" s="301"/>
      <c r="E63" s="171"/>
      <c r="F63" s="173"/>
      <c r="G63" s="173"/>
      <c r="H63" s="420"/>
      <c r="I63" s="209"/>
      <c r="J63" s="209"/>
    </row>
    <row r="64" spans="2:10" ht="15">
      <c r="B64" s="307" t="s">
        <v>114</v>
      </c>
      <c r="C64" s="721" t="s">
        <v>132</v>
      </c>
      <c r="D64" s="721"/>
      <c r="E64" s="167"/>
      <c r="F64" s="172"/>
      <c r="G64" s="172"/>
      <c r="H64" s="419"/>
      <c r="I64" s="325"/>
      <c r="J64" s="325"/>
    </row>
    <row r="65" spans="2:10" ht="12.75" customHeight="1" hidden="1">
      <c r="B65" s="723"/>
      <c r="C65" s="316" t="s">
        <v>133</v>
      </c>
      <c r="D65" s="301" t="s">
        <v>89</v>
      </c>
      <c r="E65" s="171"/>
      <c r="F65" s="173"/>
      <c r="G65" s="173"/>
      <c r="H65" s="420"/>
      <c r="I65" s="209"/>
      <c r="J65" s="209"/>
    </row>
    <row r="66" spans="2:10" ht="14.25">
      <c r="B66" s="723"/>
      <c r="C66" s="316" t="s">
        <v>170</v>
      </c>
      <c r="D66" s="301" t="s">
        <v>147</v>
      </c>
      <c r="E66" s="171"/>
      <c r="F66" s="173"/>
      <c r="G66" s="173"/>
      <c r="H66" s="420"/>
      <c r="I66" s="208"/>
      <c r="J66" s="208"/>
    </row>
    <row r="67" spans="2:10" ht="14.25">
      <c r="B67" s="723"/>
      <c r="C67" s="316" t="s">
        <v>164</v>
      </c>
      <c r="D67" s="301" t="s">
        <v>159</v>
      </c>
      <c r="E67" s="171"/>
      <c r="F67" s="173"/>
      <c r="G67" s="173"/>
      <c r="H67" s="420"/>
      <c r="I67" s="208"/>
      <c r="J67" s="208"/>
    </row>
    <row r="68" spans="2:10" ht="14.25">
      <c r="B68" s="723"/>
      <c r="C68" s="316" t="s">
        <v>133</v>
      </c>
      <c r="D68" s="301" t="s">
        <v>134</v>
      </c>
      <c r="E68" s="171"/>
      <c r="F68" s="173"/>
      <c r="G68" s="173"/>
      <c r="H68" s="420"/>
      <c r="I68" s="208"/>
      <c r="J68" s="208"/>
    </row>
    <row r="69" spans="2:10" ht="14.25">
      <c r="B69" s="307" t="s">
        <v>64</v>
      </c>
      <c r="C69" s="721" t="s">
        <v>119</v>
      </c>
      <c r="D69" s="721"/>
      <c r="E69" s="167"/>
      <c r="F69" s="172"/>
      <c r="G69" s="172"/>
      <c r="H69" s="419"/>
      <c r="I69" s="209"/>
      <c r="J69" s="209"/>
    </row>
    <row r="70" spans="2:10" ht="14.25">
      <c r="B70" s="723"/>
      <c r="C70" s="171">
        <v>713004</v>
      </c>
      <c r="D70" s="301" t="s">
        <v>155</v>
      </c>
      <c r="E70" s="171"/>
      <c r="F70" s="173"/>
      <c r="G70" s="173"/>
      <c r="H70" s="420"/>
      <c r="I70" s="208"/>
      <c r="J70" s="208"/>
    </row>
    <row r="71" spans="2:10" ht="14.25">
      <c r="B71" s="723"/>
      <c r="C71" s="171">
        <v>713005</v>
      </c>
      <c r="D71" s="301" t="s">
        <v>148</v>
      </c>
      <c r="E71" s="171"/>
      <c r="F71" s="173"/>
      <c r="G71" s="173"/>
      <c r="H71" s="420"/>
      <c r="I71" s="208"/>
      <c r="J71" s="208"/>
    </row>
    <row r="72" spans="2:10" ht="14.25">
      <c r="B72" s="723"/>
      <c r="C72" s="171"/>
      <c r="D72" s="301" t="s">
        <v>135</v>
      </c>
      <c r="E72" s="171"/>
      <c r="F72" s="173"/>
      <c r="G72" s="173"/>
      <c r="H72" s="420"/>
      <c r="I72" s="208"/>
      <c r="J72" s="208"/>
    </row>
    <row r="73" spans="2:10" ht="15">
      <c r="B73" s="307" t="s">
        <v>112</v>
      </c>
      <c r="C73" s="721" t="s">
        <v>8</v>
      </c>
      <c r="D73" s="721"/>
      <c r="E73" s="167">
        <f>SUM(E74:E76)</f>
        <v>55000</v>
      </c>
      <c r="F73" s="172"/>
      <c r="G73" s="172"/>
      <c r="H73" s="421">
        <f>SUM(H74:H76)</f>
        <v>55000</v>
      </c>
      <c r="I73" s="325"/>
      <c r="J73" s="417"/>
    </row>
    <row r="74" spans="2:11" ht="14.25">
      <c r="B74" s="308"/>
      <c r="C74" s="300">
        <v>716</v>
      </c>
      <c r="D74" s="300" t="s">
        <v>213</v>
      </c>
      <c r="E74" s="169">
        <v>55000</v>
      </c>
      <c r="F74" s="178"/>
      <c r="G74" s="178"/>
      <c r="H74" s="422">
        <v>55000</v>
      </c>
      <c r="I74" s="208"/>
      <c r="J74" s="431">
        <v>0</v>
      </c>
      <c r="K74" s="14" t="s">
        <v>280</v>
      </c>
    </row>
    <row r="75" spans="2:10" ht="14.25">
      <c r="B75" s="308"/>
      <c r="C75" s="171">
        <v>713001</v>
      </c>
      <c r="D75" s="301" t="s">
        <v>153</v>
      </c>
      <c r="E75" s="171"/>
      <c r="F75" s="173"/>
      <c r="G75" s="173"/>
      <c r="H75" s="420"/>
      <c r="I75" s="208"/>
      <c r="J75" s="431"/>
    </row>
    <row r="76" spans="2:10" ht="14.25">
      <c r="B76" s="308"/>
      <c r="C76" s="171">
        <v>713004</v>
      </c>
      <c r="D76" s="301" t="s">
        <v>251</v>
      </c>
      <c r="E76" s="171"/>
      <c r="F76" s="173"/>
      <c r="G76" s="173"/>
      <c r="H76" s="425"/>
      <c r="I76" s="208"/>
      <c r="J76" s="431"/>
    </row>
    <row r="77" spans="2:10" ht="14.25">
      <c r="B77" s="307" t="s">
        <v>154</v>
      </c>
      <c r="C77" s="721" t="s">
        <v>113</v>
      </c>
      <c r="D77" s="721"/>
      <c r="E77" s="167"/>
      <c r="F77" s="172"/>
      <c r="G77" s="172"/>
      <c r="H77" s="410"/>
      <c r="I77" s="209"/>
      <c r="J77" s="416"/>
    </row>
    <row r="78" spans="2:10" ht="14.25">
      <c r="B78" s="308"/>
      <c r="C78" s="171">
        <v>713004</v>
      </c>
      <c r="D78" s="301" t="s">
        <v>163</v>
      </c>
      <c r="E78" s="171"/>
      <c r="F78" s="173"/>
      <c r="G78" s="173"/>
      <c r="H78" s="358"/>
      <c r="I78" s="208"/>
      <c r="J78" s="431"/>
    </row>
    <row r="79" spans="2:10" ht="14.25">
      <c r="B79" s="314"/>
      <c r="C79" s="171"/>
      <c r="D79" s="301"/>
      <c r="E79" s="171"/>
      <c r="F79" s="173"/>
      <c r="G79" s="173"/>
      <c r="H79" s="358"/>
      <c r="I79" s="208"/>
      <c r="J79" s="431"/>
    </row>
    <row r="80" spans="2:10" ht="15">
      <c r="B80" s="299" t="s">
        <v>60</v>
      </c>
      <c r="C80" s="734" t="s">
        <v>61</v>
      </c>
      <c r="D80" s="734"/>
      <c r="E80" s="167"/>
      <c r="F80" s="172"/>
      <c r="G80" s="172"/>
      <c r="H80" s="410">
        <f>SUM(H81:H83)</f>
        <v>22500</v>
      </c>
      <c r="I80" s="325">
        <f>SUM(I81:I83)</f>
        <v>15923</v>
      </c>
      <c r="J80" s="417">
        <v>71</v>
      </c>
    </row>
    <row r="81" spans="2:10" ht="15">
      <c r="B81" s="304"/>
      <c r="C81" s="585" t="s">
        <v>245</v>
      </c>
      <c r="D81" s="585" t="s">
        <v>308</v>
      </c>
      <c r="E81" s="169"/>
      <c r="F81" s="178"/>
      <c r="G81" s="178"/>
      <c r="H81" s="411">
        <v>4500</v>
      </c>
      <c r="I81" s="326">
        <v>0</v>
      </c>
      <c r="J81" s="326">
        <v>0</v>
      </c>
    </row>
    <row r="82" spans="2:11" ht="15">
      <c r="B82" s="304"/>
      <c r="C82" s="585" t="s">
        <v>218</v>
      </c>
      <c r="D82" s="585" t="s">
        <v>309</v>
      </c>
      <c r="E82" s="169"/>
      <c r="F82" s="178"/>
      <c r="G82" s="178"/>
      <c r="H82" s="411"/>
      <c r="I82" s="326">
        <v>3000</v>
      </c>
      <c r="J82" s="326">
        <v>0</v>
      </c>
      <c r="K82" s="14" t="s">
        <v>319</v>
      </c>
    </row>
    <row r="83" spans="1:13" s="37" customFormat="1" ht="14.25">
      <c r="A83" s="33"/>
      <c r="B83" s="731"/>
      <c r="C83" s="728" t="s">
        <v>151</v>
      </c>
      <c r="D83" s="301" t="s">
        <v>130</v>
      </c>
      <c r="E83" s="171"/>
      <c r="F83" s="173"/>
      <c r="G83" s="173"/>
      <c r="H83" s="358">
        <v>18000</v>
      </c>
      <c r="I83" s="208">
        <v>12923</v>
      </c>
      <c r="J83" s="208">
        <v>72</v>
      </c>
      <c r="K83" s="14" t="s">
        <v>323</v>
      </c>
      <c r="L83" s="14"/>
      <c r="M83" s="14"/>
    </row>
    <row r="84" spans="2:10" s="37" customFormat="1" ht="12.75" customHeight="1" hidden="1">
      <c r="B84" s="731"/>
      <c r="C84" s="728"/>
      <c r="D84" s="301"/>
      <c r="E84" s="171"/>
      <c r="F84" s="173"/>
      <c r="G84" s="173"/>
      <c r="H84" s="358"/>
      <c r="I84" s="209"/>
      <c r="J84" s="416"/>
    </row>
    <row r="85" spans="2:10" ht="12.75" customHeight="1" hidden="1">
      <c r="B85" s="731"/>
      <c r="C85" s="728"/>
      <c r="D85" s="301" t="s">
        <v>88</v>
      </c>
      <c r="E85" s="171"/>
      <c r="F85" s="173"/>
      <c r="G85" s="173"/>
      <c r="H85" s="358"/>
      <c r="I85" s="209"/>
      <c r="J85" s="416"/>
    </row>
    <row r="86" spans="2:10" ht="12.75" customHeight="1" hidden="1">
      <c r="B86" s="731"/>
      <c r="C86" s="728"/>
      <c r="D86" s="301" t="s">
        <v>87</v>
      </c>
      <c r="E86" s="171"/>
      <c r="F86" s="173"/>
      <c r="G86" s="173"/>
      <c r="H86" s="358"/>
      <c r="I86" s="209"/>
      <c r="J86" s="416"/>
    </row>
    <row r="87" spans="2:10" ht="15">
      <c r="B87" s="299" t="s">
        <v>115</v>
      </c>
      <c r="C87" s="721" t="s">
        <v>139</v>
      </c>
      <c r="D87" s="721"/>
      <c r="E87" s="167"/>
      <c r="F87" s="172"/>
      <c r="G87" s="172"/>
      <c r="H87" s="410">
        <f>SUM(H89:H93)</f>
        <v>2650</v>
      </c>
      <c r="I87" s="325">
        <f>SUM(I89:I93)</f>
        <v>2640</v>
      </c>
      <c r="J87" s="417">
        <v>100</v>
      </c>
    </row>
    <row r="88" spans="2:10" ht="12.75" customHeight="1" hidden="1">
      <c r="B88" s="302"/>
      <c r="C88" s="303"/>
      <c r="D88" s="301" t="s">
        <v>86</v>
      </c>
      <c r="E88" s="171"/>
      <c r="F88" s="173"/>
      <c r="G88" s="173"/>
      <c r="H88" s="358"/>
      <c r="I88" s="209"/>
      <c r="J88" s="416"/>
    </row>
    <row r="89" spans="2:10" ht="12.75" customHeight="1">
      <c r="B89" s="302"/>
      <c r="C89" s="303" t="s">
        <v>240</v>
      </c>
      <c r="D89" s="301" t="s">
        <v>153</v>
      </c>
      <c r="E89" s="171"/>
      <c r="F89" s="173"/>
      <c r="G89" s="173"/>
      <c r="H89" s="358"/>
      <c r="I89" s="208"/>
      <c r="J89" s="431"/>
    </row>
    <row r="90" spans="2:10" ht="12.75" customHeight="1">
      <c r="B90" s="302"/>
      <c r="C90" s="303" t="s">
        <v>214</v>
      </c>
      <c r="D90" s="301" t="s">
        <v>215</v>
      </c>
      <c r="E90" s="171"/>
      <c r="F90" s="173"/>
      <c r="G90" s="173"/>
      <c r="H90" s="358"/>
      <c r="I90" s="208"/>
      <c r="J90" s="431"/>
    </row>
    <row r="91" spans="2:11" ht="12.75" customHeight="1">
      <c r="B91" s="302"/>
      <c r="C91" s="303" t="s">
        <v>218</v>
      </c>
      <c r="D91" s="301" t="s">
        <v>219</v>
      </c>
      <c r="E91" s="171"/>
      <c r="F91" s="173"/>
      <c r="G91" s="173"/>
      <c r="H91" s="358">
        <v>2650</v>
      </c>
      <c r="I91" s="208">
        <v>2640</v>
      </c>
      <c r="J91" s="208">
        <v>100</v>
      </c>
      <c r="K91" s="14" t="s">
        <v>320</v>
      </c>
    </row>
    <row r="92" spans="2:10" ht="12.75" customHeight="1">
      <c r="B92" s="302"/>
      <c r="C92" s="303" t="s">
        <v>241</v>
      </c>
      <c r="D92" s="301" t="s">
        <v>242</v>
      </c>
      <c r="E92" s="171"/>
      <c r="F92" s="173"/>
      <c r="G92" s="173"/>
      <c r="H92" s="358"/>
      <c r="I92" s="208"/>
      <c r="J92" s="431"/>
    </row>
    <row r="93" spans="2:10" ht="14.25">
      <c r="B93" s="302"/>
      <c r="C93" s="303" t="s">
        <v>151</v>
      </c>
      <c r="D93" s="301" t="s">
        <v>130</v>
      </c>
      <c r="E93" s="171"/>
      <c r="F93" s="173"/>
      <c r="G93" s="173"/>
      <c r="H93" s="358"/>
      <c r="I93" s="208"/>
      <c r="J93" s="431"/>
    </row>
    <row r="94" spans="2:10" ht="14.25">
      <c r="B94" s="317" t="s">
        <v>117</v>
      </c>
      <c r="C94" s="318" t="s">
        <v>140</v>
      </c>
      <c r="D94" s="319"/>
      <c r="E94" s="176">
        <f>SUM(E95:E97)</f>
        <v>271000</v>
      </c>
      <c r="F94" s="177"/>
      <c r="G94" s="177"/>
      <c r="H94" s="413">
        <f>SUM(H95:H97)</f>
        <v>280000</v>
      </c>
      <c r="I94" s="209">
        <f>SUM(I95:I97)</f>
        <v>23772</v>
      </c>
      <c r="J94" s="416">
        <v>8</v>
      </c>
    </row>
    <row r="95" spans="2:11" ht="14.25">
      <c r="B95" s="308"/>
      <c r="C95" s="320" t="s">
        <v>151</v>
      </c>
      <c r="D95" s="321" t="s">
        <v>252</v>
      </c>
      <c r="E95" s="169">
        <v>250000</v>
      </c>
      <c r="F95" s="178"/>
      <c r="G95" s="178"/>
      <c r="H95" s="411">
        <v>250000</v>
      </c>
      <c r="I95" s="208"/>
      <c r="J95" s="431"/>
      <c r="K95" s="14" t="s">
        <v>289</v>
      </c>
    </row>
    <row r="96" spans="2:11" ht="14.25">
      <c r="B96" s="308"/>
      <c r="C96" s="320" t="s">
        <v>218</v>
      </c>
      <c r="D96" s="611" t="s">
        <v>213</v>
      </c>
      <c r="E96" s="169">
        <v>15000</v>
      </c>
      <c r="F96" s="178"/>
      <c r="G96" s="178"/>
      <c r="H96" s="411">
        <v>24000</v>
      </c>
      <c r="I96" s="208">
        <v>23772</v>
      </c>
      <c r="J96" s="208">
        <v>99</v>
      </c>
      <c r="K96" s="14" t="s">
        <v>321</v>
      </c>
    </row>
    <row r="97" spans="2:11" ht="14.25">
      <c r="B97" s="308"/>
      <c r="C97" s="320" t="s">
        <v>245</v>
      </c>
      <c r="D97" s="321" t="s">
        <v>242</v>
      </c>
      <c r="E97" s="169">
        <v>6000</v>
      </c>
      <c r="F97" s="178"/>
      <c r="G97" s="178"/>
      <c r="H97" s="411">
        <v>6000</v>
      </c>
      <c r="I97" s="208"/>
      <c r="J97" s="431"/>
      <c r="K97" s="14" t="s">
        <v>322</v>
      </c>
    </row>
    <row r="98" spans="2:10" ht="14.25">
      <c r="B98" s="507" t="s">
        <v>64</v>
      </c>
      <c r="C98" s="729" t="s">
        <v>119</v>
      </c>
      <c r="D98" s="730"/>
      <c r="E98" s="508">
        <f>E100</f>
        <v>18000</v>
      </c>
      <c r="F98" s="509"/>
      <c r="G98" s="509"/>
      <c r="H98" s="510">
        <f>SUM(H99:H100)</f>
        <v>22100</v>
      </c>
      <c r="I98" s="511">
        <f>SUM(I99:I100)</f>
        <v>20718</v>
      </c>
      <c r="J98" s="592">
        <v>94</v>
      </c>
    </row>
    <row r="99" spans="2:11" ht="14.25">
      <c r="B99" s="586"/>
      <c r="C99" s="612">
        <v>717001</v>
      </c>
      <c r="D99" s="591" t="s">
        <v>130</v>
      </c>
      <c r="E99" s="587"/>
      <c r="F99" s="588"/>
      <c r="G99" s="588"/>
      <c r="H99" s="589">
        <v>22100</v>
      </c>
      <c r="I99" s="590">
        <v>20718</v>
      </c>
      <c r="J99" s="590">
        <v>94</v>
      </c>
      <c r="K99" s="14" t="s">
        <v>284</v>
      </c>
    </row>
    <row r="100" spans="2:11" ht="14.25">
      <c r="B100" s="308"/>
      <c r="C100" s="320" t="s">
        <v>282</v>
      </c>
      <c r="D100" s="321" t="s">
        <v>283</v>
      </c>
      <c r="E100" s="169">
        <v>18000</v>
      </c>
      <c r="F100" s="178"/>
      <c r="G100" s="178"/>
      <c r="H100" s="411"/>
      <c r="I100" s="208"/>
      <c r="J100" s="431"/>
      <c r="K100" s="14"/>
    </row>
    <row r="101" spans="2:10" ht="14.25">
      <c r="B101" s="309" t="s">
        <v>145</v>
      </c>
      <c r="C101" s="721" t="s">
        <v>257</v>
      </c>
      <c r="D101" s="721"/>
      <c r="E101" s="179"/>
      <c r="F101" s="180"/>
      <c r="G101" s="180"/>
      <c r="H101" s="412"/>
      <c r="I101" s="209"/>
      <c r="J101" s="416"/>
    </row>
    <row r="102" spans="2:10" ht="14.25">
      <c r="B102" s="314"/>
      <c r="C102" s="171">
        <v>717002</v>
      </c>
      <c r="D102" s="301" t="s">
        <v>156</v>
      </c>
      <c r="E102" s="171"/>
      <c r="F102" s="173"/>
      <c r="G102" s="173"/>
      <c r="H102" s="358"/>
      <c r="I102" s="208"/>
      <c r="J102" s="431"/>
    </row>
    <row r="103" spans="2:10" ht="15">
      <c r="B103" s="314"/>
      <c r="C103" s="171">
        <v>713005</v>
      </c>
      <c r="D103" s="301" t="s">
        <v>157</v>
      </c>
      <c r="E103" s="169"/>
      <c r="F103" s="178"/>
      <c r="G103" s="178"/>
      <c r="H103" s="358"/>
      <c r="I103" s="326"/>
      <c r="J103" s="432"/>
    </row>
    <row r="104" spans="2:10" ht="14.25">
      <c r="B104" s="309" t="s">
        <v>206</v>
      </c>
      <c r="C104" s="721" t="s">
        <v>207</v>
      </c>
      <c r="D104" s="721"/>
      <c r="E104" s="176">
        <f>SUM(E106:E108)</f>
        <v>550000</v>
      </c>
      <c r="F104" s="177"/>
      <c r="G104" s="177"/>
      <c r="H104" s="412">
        <f>SUM(H105:H108)</f>
        <v>559624</v>
      </c>
      <c r="I104" s="209">
        <f>SUM(I105:I108)</f>
        <v>14511</v>
      </c>
      <c r="J104" s="416">
        <v>3</v>
      </c>
    </row>
    <row r="105" spans="2:10" ht="14.25">
      <c r="B105" s="308"/>
      <c r="C105" s="300">
        <v>713004</v>
      </c>
      <c r="D105" s="300" t="s">
        <v>242</v>
      </c>
      <c r="E105" s="169"/>
      <c r="F105" s="178"/>
      <c r="G105" s="178"/>
      <c r="H105" s="411">
        <v>6000</v>
      </c>
      <c r="I105" s="208"/>
      <c r="J105" s="431"/>
    </row>
    <row r="106" spans="2:11" ht="14.25">
      <c r="B106" s="308"/>
      <c r="C106" s="300">
        <v>716</v>
      </c>
      <c r="D106" s="300" t="s">
        <v>220</v>
      </c>
      <c r="E106" s="171"/>
      <c r="F106" s="173"/>
      <c r="G106" s="173"/>
      <c r="H106" s="411">
        <v>3624</v>
      </c>
      <c r="I106" s="208">
        <v>3624</v>
      </c>
      <c r="J106" s="208">
        <v>100</v>
      </c>
      <c r="K106" s="14" t="s">
        <v>324</v>
      </c>
    </row>
    <row r="107" spans="2:11" ht="14.25">
      <c r="B107" s="308"/>
      <c r="C107" s="300">
        <v>717001</v>
      </c>
      <c r="D107" s="300" t="s">
        <v>130</v>
      </c>
      <c r="E107" s="593"/>
      <c r="F107" s="594"/>
      <c r="G107" s="594"/>
      <c r="H107" s="411"/>
      <c r="I107" s="208">
        <v>10887</v>
      </c>
      <c r="J107" s="431"/>
      <c r="K107" s="14" t="s">
        <v>325</v>
      </c>
    </row>
    <row r="108" spans="2:11" ht="15.75" thickBot="1">
      <c r="B108" s="314"/>
      <c r="C108" s="171">
        <v>717002</v>
      </c>
      <c r="D108" s="301" t="s">
        <v>129</v>
      </c>
      <c r="E108" s="429">
        <v>550000</v>
      </c>
      <c r="F108" s="429"/>
      <c r="G108" s="429"/>
      <c r="H108" s="358">
        <v>550000</v>
      </c>
      <c r="I108" s="326"/>
      <c r="J108" s="432"/>
      <c r="K108" s="14" t="s">
        <v>326</v>
      </c>
    </row>
    <row r="109" spans="2:10" ht="15.75" thickBot="1">
      <c r="B109" s="726" t="s">
        <v>65</v>
      </c>
      <c r="C109" s="727"/>
      <c r="D109" s="727"/>
      <c r="E109" s="322">
        <f>E4+E18+E22+E26+E32+E37+E42+E53+E64+E69+E73+E77+E80+E87+E94+E98+E101+E104</f>
        <v>3165500</v>
      </c>
      <c r="F109" s="322">
        <v>1500000</v>
      </c>
      <c r="G109" s="322">
        <v>1500000</v>
      </c>
      <c r="H109" s="414">
        <f>H18+H22+H26+H32+H37+H42+H53+H64+H69+H73+H77+H80+H87+H94+H98+H101+H104</f>
        <v>3595874</v>
      </c>
      <c r="I109" s="209">
        <f>I18+I22+I26+I32+I37+I42+I53+I64+I69+I73+I77+I80+I87+I94+I98+I101+I104+I4</f>
        <v>610361</v>
      </c>
      <c r="J109" s="417">
        <v>17</v>
      </c>
    </row>
  </sheetData>
  <sheetProtection/>
  <mergeCells count="38">
    <mergeCell ref="C4:D4"/>
    <mergeCell ref="C35:D35"/>
    <mergeCell ref="C69:D69"/>
    <mergeCell ref="J2:J3"/>
    <mergeCell ref="I2:I3"/>
    <mergeCell ref="H2:H3"/>
    <mergeCell ref="G2:G3"/>
    <mergeCell ref="C51:C52"/>
    <mergeCell ref="C22:D22"/>
    <mergeCell ref="F2:F3"/>
    <mergeCell ref="C80:D80"/>
    <mergeCell ref="B1:G1"/>
    <mergeCell ref="D2:D3"/>
    <mergeCell ref="B2:B3"/>
    <mergeCell ref="E2:E3"/>
    <mergeCell ref="C2:C3"/>
    <mergeCell ref="C53:D53"/>
    <mergeCell ref="C26:D26"/>
    <mergeCell ref="C18:D18"/>
    <mergeCell ref="C37:D37"/>
    <mergeCell ref="B109:D109"/>
    <mergeCell ref="C87:D87"/>
    <mergeCell ref="C73:D73"/>
    <mergeCell ref="C104:D104"/>
    <mergeCell ref="C101:D101"/>
    <mergeCell ref="C83:C86"/>
    <mergeCell ref="C98:D98"/>
    <mergeCell ref="B83:B86"/>
    <mergeCell ref="B5:B17"/>
    <mergeCell ref="C42:D42"/>
    <mergeCell ref="B51:B52"/>
    <mergeCell ref="B65:B68"/>
    <mergeCell ref="C64:D64"/>
    <mergeCell ref="C77:D77"/>
    <mergeCell ref="B70:B72"/>
    <mergeCell ref="C60:D60"/>
    <mergeCell ref="C32:D32"/>
    <mergeCell ref="C50:D50"/>
  </mergeCells>
  <printOptions/>
  <pageMargins left="0.16" right="0.16" top="0.34" bottom="0.75" header="0.3" footer="0.3"/>
  <pageSetup fitToHeight="1" fitToWidth="1" horizontalDpi="600" verticalDpi="600" orientation="portrait" paperSize="9" scale="47" r:id="rId1"/>
  <ignoredErrors>
    <ignoredError sqref="B35 B42 B50:B51 B18 B2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L33"/>
  <sheetViews>
    <sheetView showGridLines="0" tabSelected="1" zoomScalePageLayoutView="0" workbookViewId="0" topLeftCell="B1">
      <selection activeCell="K35" sqref="K35"/>
    </sheetView>
  </sheetViews>
  <sheetFormatPr defaultColWidth="9.140625" defaultRowHeight="12.75"/>
  <cols>
    <col min="1" max="1" width="0.85546875" style="0" hidden="1" customWidth="1"/>
    <col min="2" max="2" width="9.28125" style="0" customWidth="1"/>
    <col min="3" max="3" width="8.140625" style="0" customWidth="1"/>
    <col min="4" max="4" width="46.421875" style="0" customWidth="1"/>
    <col min="5" max="6" width="0.2890625" style="0" customWidth="1"/>
    <col min="7" max="7" width="14.28125" style="0" customWidth="1"/>
    <col min="8" max="8" width="14.00390625" style="0" customWidth="1"/>
    <col min="9" max="9" width="13.57421875" style="0" customWidth="1"/>
    <col min="10" max="10" width="12.57421875" style="0" customWidth="1"/>
    <col min="11" max="12" width="15.140625" style="0" customWidth="1"/>
  </cols>
  <sheetData>
    <row r="1" spans="2:7" ht="12.75">
      <c r="B1" s="699"/>
      <c r="C1" s="699"/>
      <c r="D1" s="699"/>
      <c r="E1" s="699"/>
      <c r="F1" s="699"/>
      <c r="G1" s="699"/>
    </row>
    <row r="2" spans="2:7" ht="13.5" thickBot="1">
      <c r="B2" s="642"/>
      <c r="C2" s="642"/>
      <c r="D2" s="642"/>
      <c r="E2" s="642"/>
      <c r="F2" s="642"/>
      <c r="G2" s="642"/>
    </row>
    <row r="3" spans="2:7" ht="13.5" thickTop="1">
      <c r="B3" s="699" t="s">
        <v>171</v>
      </c>
      <c r="C3" s="699"/>
      <c r="D3" s="699"/>
      <c r="E3" s="699"/>
      <c r="F3" s="699"/>
      <c r="G3" s="699"/>
    </row>
    <row r="4" spans="2:7" ht="13.5" thickBot="1">
      <c r="B4" s="642" t="s">
        <v>172</v>
      </c>
      <c r="C4" s="642"/>
      <c r="D4" s="642"/>
      <c r="E4" s="642"/>
      <c r="F4" s="642"/>
      <c r="G4" s="642"/>
    </row>
    <row r="5" spans="2:12" ht="13.5" thickTop="1">
      <c r="B5" s="762" t="s">
        <v>32</v>
      </c>
      <c r="C5" s="764" t="s">
        <v>10</v>
      </c>
      <c r="D5" s="629" t="s">
        <v>46</v>
      </c>
      <c r="E5" s="678"/>
      <c r="F5" s="441"/>
      <c r="G5" s="747" t="s">
        <v>238</v>
      </c>
      <c r="H5" s="747" t="s">
        <v>254</v>
      </c>
      <c r="I5" s="747" t="s">
        <v>258</v>
      </c>
      <c r="J5" s="747" t="s">
        <v>310</v>
      </c>
      <c r="K5" s="648" t="s">
        <v>301</v>
      </c>
      <c r="L5" s="631" t="s">
        <v>299</v>
      </c>
    </row>
    <row r="6" spans="2:12" ht="22.5" customHeight="1" thickBot="1">
      <c r="B6" s="763"/>
      <c r="C6" s="765"/>
      <c r="D6" s="630"/>
      <c r="E6" s="679"/>
      <c r="F6" s="440"/>
      <c r="G6" s="748"/>
      <c r="H6" s="748"/>
      <c r="I6" s="748"/>
      <c r="J6" s="748"/>
      <c r="K6" s="649"/>
      <c r="L6" s="632"/>
    </row>
    <row r="7" spans="2:12" ht="14.25" customHeight="1" thickBot="1" thickTop="1">
      <c r="B7" s="77">
        <v>519</v>
      </c>
      <c r="C7" s="752" t="s">
        <v>173</v>
      </c>
      <c r="D7" s="758"/>
      <c r="E7" s="78"/>
      <c r="F7" s="489"/>
      <c r="G7" s="79">
        <f>SUM(G8:G9)</f>
        <v>0</v>
      </c>
      <c r="H7" s="79"/>
      <c r="I7" s="79"/>
      <c r="J7" s="79"/>
      <c r="K7" s="489"/>
      <c r="L7" s="603"/>
    </row>
    <row r="8" spans="2:12" ht="12.75">
      <c r="B8" s="613"/>
      <c r="C8" s="80"/>
      <c r="D8" s="15" t="s">
        <v>174</v>
      </c>
      <c r="E8" s="81"/>
      <c r="F8" s="490"/>
      <c r="G8" s="82"/>
      <c r="H8" s="82"/>
      <c r="I8" s="82"/>
      <c r="J8" s="82"/>
      <c r="K8" s="599"/>
      <c r="L8" s="598"/>
    </row>
    <row r="9" spans="2:12" ht="13.5" thickBot="1">
      <c r="B9" s="638"/>
      <c r="C9" s="83"/>
      <c r="D9" s="17" t="s">
        <v>203</v>
      </c>
      <c r="E9" s="84"/>
      <c r="F9" s="491"/>
      <c r="G9" s="85"/>
      <c r="H9" s="85"/>
      <c r="I9" s="85"/>
      <c r="J9" s="85"/>
      <c r="K9" s="600"/>
      <c r="L9" s="598"/>
    </row>
    <row r="10" spans="2:12" ht="13.5" thickBot="1">
      <c r="B10" s="76">
        <v>450</v>
      </c>
      <c r="C10" s="754" t="s">
        <v>29</v>
      </c>
      <c r="D10" s="755"/>
      <c r="E10" s="2"/>
      <c r="F10" s="40"/>
      <c r="G10" s="86">
        <f>SUM(G11:G15)</f>
        <v>4000000</v>
      </c>
      <c r="H10" s="2">
        <v>500000</v>
      </c>
      <c r="I10" s="2">
        <v>500000</v>
      </c>
      <c r="J10" s="2">
        <f>SUM(J11:J15)</f>
        <v>4000000</v>
      </c>
      <c r="K10" s="40">
        <f>SUM(K11:K15)</f>
        <v>1334228</v>
      </c>
      <c r="L10" s="603"/>
    </row>
    <row r="11" spans="2:12" ht="12.75">
      <c r="B11" s="613"/>
      <c r="C11" s="80">
        <v>451</v>
      </c>
      <c r="D11" s="87" t="s">
        <v>247</v>
      </c>
      <c r="E11" s="88"/>
      <c r="F11" s="492"/>
      <c r="G11" s="82">
        <v>2000000</v>
      </c>
      <c r="H11" s="82"/>
      <c r="I11" s="82"/>
      <c r="J11" s="82">
        <v>2000000</v>
      </c>
      <c r="K11" s="599"/>
      <c r="L11" s="598"/>
    </row>
    <row r="12" spans="2:12" ht="12.75">
      <c r="B12" s="614"/>
      <c r="C12" s="89"/>
      <c r="D12" s="90" t="s">
        <v>175</v>
      </c>
      <c r="E12" s="91"/>
      <c r="F12" s="493"/>
      <c r="G12" s="92"/>
      <c r="H12" s="92"/>
      <c r="I12" s="92"/>
      <c r="J12" s="92"/>
      <c r="K12" s="601"/>
      <c r="L12" s="598"/>
    </row>
    <row r="13" spans="2:12" ht="12.75">
      <c r="B13" s="614"/>
      <c r="C13" s="89"/>
      <c r="D13" s="90" t="s">
        <v>176</v>
      </c>
      <c r="E13" s="91"/>
      <c r="F13" s="493"/>
      <c r="G13" s="92"/>
      <c r="H13" s="92"/>
      <c r="I13" s="92"/>
      <c r="J13" s="92"/>
      <c r="K13" s="601"/>
      <c r="L13" s="598"/>
    </row>
    <row r="14" spans="2:12" ht="12.75">
      <c r="B14" s="614"/>
      <c r="C14" s="93">
        <v>453</v>
      </c>
      <c r="D14" s="94" t="s">
        <v>253</v>
      </c>
      <c r="E14" s="95"/>
      <c r="F14" s="494"/>
      <c r="G14" s="96">
        <v>2000000</v>
      </c>
      <c r="H14" s="96">
        <v>500000</v>
      </c>
      <c r="I14" s="96">
        <v>500000</v>
      </c>
      <c r="J14" s="96">
        <v>2000000</v>
      </c>
      <c r="K14" s="602">
        <v>1334228</v>
      </c>
      <c r="L14" s="598"/>
    </row>
    <row r="15" spans="2:12" ht="13.5" thickBot="1">
      <c r="B15" s="759"/>
      <c r="C15" s="93"/>
      <c r="D15" s="94" t="s">
        <v>177</v>
      </c>
      <c r="E15" s="97"/>
      <c r="F15" s="495"/>
      <c r="G15" s="96"/>
      <c r="H15" s="96"/>
      <c r="I15" s="96"/>
      <c r="J15" s="96"/>
      <c r="K15" s="602"/>
      <c r="L15" s="598"/>
    </row>
    <row r="16" spans="2:12" ht="14.25" thickBot="1" thickTop="1">
      <c r="B16" s="651" t="s">
        <v>178</v>
      </c>
      <c r="C16" s="652"/>
      <c r="D16" s="652"/>
      <c r="E16" s="98"/>
      <c r="F16" s="496"/>
      <c r="G16" s="99">
        <v>4000000</v>
      </c>
      <c r="H16" s="99">
        <v>500000</v>
      </c>
      <c r="I16" s="99">
        <v>500000</v>
      </c>
      <c r="J16" s="99">
        <f>J10</f>
        <v>4000000</v>
      </c>
      <c r="K16" s="503">
        <f>K10</f>
        <v>1334228</v>
      </c>
      <c r="L16" s="604">
        <v>33</v>
      </c>
    </row>
    <row r="17" spans="2:7" ht="13.5" thickTop="1">
      <c r="B17" s="760"/>
      <c r="C17" s="760"/>
      <c r="D17" s="760"/>
      <c r="E17" s="760"/>
      <c r="F17" s="760"/>
      <c r="G17" s="760"/>
    </row>
    <row r="18" spans="2:7" ht="13.5" thickBot="1">
      <c r="B18" s="761" t="s">
        <v>179</v>
      </c>
      <c r="C18" s="761"/>
      <c r="D18" s="761"/>
      <c r="E18" s="761"/>
      <c r="F18" s="761"/>
      <c r="G18" s="761"/>
    </row>
    <row r="19" spans="2:12" ht="27.75" customHeight="1" thickTop="1">
      <c r="B19" s="756" t="s">
        <v>9</v>
      </c>
      <c r="C19" s="682" t="s">
        <v>10</v>
      </c>
      <c r="D19" s="684" t="s">
        <v>11</v>
      </c>
      <c r="E19" s="678"/>
      <c r="F19" s="441"/>
      <c r="G19" s="648">
        <v>2019</v>
      </c>
      <c r="H19" s="747">
        <v>2020</v>
      </c>
      <c r="I19" s="747">
        <v>2021</v>
      </c>
      <c r="J19" s="747" t="s">
        <v>310</v>
      </c>
      <c r="K19" s="648" t="s">
        <v>301</v>
      </c>
      <c r="L19" s="631" t="s">
        <v>299</v>
      </c>
    </row>
    <row r="20" spans="2:12" ht="13.5" thickBot="1">
      <c r="B20" s="757"/>
      <c r="C20" s="683"/>
      <c r="D20" s="685"/>
      <c r="E20" s="679"/>
      <c r="F20" s="440"/>
      <c r="G20" s="649"/>
      <c r="H20" s="748"/>
      <c r="I20" s="748"/>
      <c r="J20" s="748"/>
      <c r="K20" s="649"/>
      <c r="L20" s="632"/>
    </row>
    <row r="21" spans="2:12" ht="14.25" thickBot="1" thickTop="1">
      <c r="B21" s="101"/>
      <c r="C21" s="752" t="s">
        <v>173</v>
      </c>
      <c r="D21" s="753"/>
      <c r="E21" s="102"/>
      <c r="F21" s="497"/>
      <c r="G21" s="434">
        <f>SUM(G22:G27)</f>
        <v>2058216</v>
      </c>
      <c r="H21" s="434">
        <f>SUM(H22:H27)</f>
        <v>58216</v>
      </c>
      <c r="I21" s="434">
        <f>SUM(I22:I27)</f>
        <v>58216</v>
      </c>
      <c r="J21" s="595">
        <f>SUM(J22:J27)</f>
        <v>2058216</v>
      </c>
      <c r="K21" s="605">
        <f>SUM(K22:K27)</f>
        <v>1323515</v>
      </c>
      <c r="L21" s="439"/>
    </row>
    <row r="22" spans="2:12" ht="12.75">
      <c r="B22" s="749"/>
      <c r="C22" s="103">
        <v>819002</v>
      </c>
      <c r="D22" s="103" t="s">
        <v>248</v>
      </c>
      <c r="E22" s="104"/>
      <c r="F22" s="498"/>
      <c r="G22" s="435">
        <v>0</v>
      </c>
      <c r="H22" s="435">
        <v>0</v>
      </c>
      <c r="I22" s="435">
        <v>0</v>
      </c>
      <c r="J22" s="435"/>
      <c r="K22" s="498"/>
      <c r="L22" s="439"/>
    </row>
    <row r="23" spans="2:12" ht="12.75">
      <c r="B23" s="750"/>
      <c r="C23" s="105">
        <v>821005</v>
      </c>
      <c r="D23" s="106" t="s">
        <v>180</v>
      </c>
      <c r="E23" s="110"/>
      <c r="F23" s="499"/>
      <c r="G23" s="111">
        <v>48216</v>
      </c>
      <c r="H23" s="111">
        <v>48216</v>
      </c>
      <c r="I23" s="111">
        <v>48216</v>
      </c>
      <c r="J23" s="111">
        <v>48216</v>
      </c>
      <c r="K23" s="499">
        <v>20090</v>
      </c>
      <c r="L23" s="439"/>
    </row>
    <row r="24" spans="2:12" ht="12.75">
      <c r="B24" s="750"/>
      <c r="C24" s="108">
        <v>821007</v>
      </c>
      <c r="D24" s="109" t="s">
        <v>181</v>
      </c>
      <c r="E24" s="110"/>
      <c r="F24" s="499"/>
      <c r="G24" s="596">
        <v>10000</v>
      </c>
      <c r="H24" s="596">
        <v>10000</v>
      </c>
      <c r="I24" s="596">
        <v>10000</v>
      </c>
      <c r="J24" s="596">
        <v>10000</v>
      </c>
      <c r="K24" s="606">
        <v>3425</v>
      </c>
      <c r="L24" s="439"/>
    </row>
    <row r="25" spans="2:12" ht="12.75">
      <c r="B25" s="750"/>
      <c r="C25" s="330">
        <v>819001</v>
      </c>
      <c r="D25" s="112" t="s">
        <v>249</v>
      </c>
      <c r="E25" s="107"/>
      <c r="F25" s="500"/>
      <c r="G25" s="598">
        <v>2000000</v>
      </c>
      <c r="H25" s="598"/>
      <c r="I25" s="598"/>
      <c r="J25" s="598">
        <v>2000000</v>
      </c>
      <c r="K25" s="607">
        <v>1300000</v>
      </c>
      <c r="L25" s="598"/>
    </row>
    <row r="26" spans="2:12" ht="12.75">
      <c r="B26" s="750"/>
      <c r="C26" s="108"/>
      <c r="D26" s="108"/>
      <c r="E26" s="107"/>
      <c r="F26" s="501"/>
      <c r="G26" s="597"/>
      <c r="H26" s="597"/>
      <c r="I26" s="597"/>
      <c r="J26" s="597"/>
      <c r="K26" s="608"/>
      <c r="L26" s="610"/>
    </row>
    <row r="27" spans="2:12" ht="13.5" thickBot="1">
      <c r="B27" s="751"/>
      <c r="C27" s="113"/>
      <c r="D27" s="113"/>
      <c r="E27" s="114"/>
      <c r="F27" s="502"/>
      <c r="G27" s="436"/>
      <c r="H27" s="436"/>
      <c r="I27" s="436"/>
      <c r="J27" s="436"/>
      <c r="K27" s="609"/>
      <c r="L27" s="610"/>
    </row>
    <row r="28" spans="2:12" ht="14.25" thickBot="1" thickTop="1">
      <c r="B28" s="651" t="s">
        <v>178</v>
      </c>
      <c r="C28" s="652"/>
      <c r="D28" s="653"/>
      <c r="E28" s="36"/>
      <c r="F28" s="503"/>
      <c r="G28" s="99">
        <f>G21</f>
        <v>2058216</v>
      </c>
      <c r="H28" s="99">
        <f>H21</f>
        <v>58216</v>
      </c>
      <c r="I28" s="99">
        <f>I21</f>
        <v>58216</v>
      </c>
      <c r="J28" s="99">
        <f>J21</f>
        <v>2058216</v>
      </c>
      <c r="K28" s="503">
        <f>K21</f>
        <v>1323515</v>
      </c>
      <c r="L28" s="604">
        <v>64</v>
      </c>
    </row>
    <row r="29" ht="13.5" thickTop="1"/>
    <row r="31" spans="5:6" ht="12.75">
      <c r="E31" s="10"/>
      <c r="F31" s="10"/>
    </row>
    <row r="32" spans="5:6" ht="12.75">
      <c r="E32" s="10"/>
      <c r="F32" s="10"/>
    </row>
    <row r="33" ht="12.75">
      <c r="G33" s="10"/>
    </row>
  </sheetData>
  <sheetProtection/>
  <mergeCells count="34">
    <mergeCell ref="I5:I6"/>
    <mergeCell ref="I19:I20"/>
    <mergeCell ref="B2:G2"/>
    <mergeCell ref="B1:G1"/>
    <mergeCell ref="B3:G3"/>
    <mergeCell ref="B4:G4"/>
    <mergeCell ref="B5:B6"/>
    <mergeCell ref="C5:C6"/>
    <mergeCell ref="D5:D6"/>
    <mergeCell ref="E5:E6"/>
    <mergeCell ref="G19:G20"/>
    <mergeCell ref="H5:H6"/>
    <mergeCell ref="H19:H20"/>
    <mergeCell ref="C7:D7"/>
    <mergeCell ref="B8:B9"/>
    <mergeCell ref="G5:G6"/>
    <mergeCell ref="B11:B15"/>
    <mergeCell ref="B17:G17"/>
    <mergeCell ref="B18:G18"/>
    <mergeCell ref="B22:B27"/>
    <mergeCell ref="B28:D28"/>
    <mergeCell ref="E19:E20"/>
    <mergeCell ref="C21:D21"/>
    <mergeCell ref="C10:D10"/>
    <mergeCell ref="B16:D16"/>
    <mergeCell ref="B19:B20"/>
    <mergeCell ref="C19:C20"/>
    <mergeCell ref="D19:D20"/>
    <mergeCell ref="J5:J6"/>
    <mergeCell ref="K5:K6"/>
    <mergeCell ref="J19:J20"/>
    <mergeCell ref="K19:K20"/>
    <mergeCell ref="L5:L6"/>
    <mergeCell ref="L19:L20"/>
  </mergeCells>
  <printOptions/>
  <pageMargins left="0.62" right="0.15" top="1" bottom="1" header="0.4921259845" footer="0.492125984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8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1" max="1" width="50.57421875" style="0" customWidth="1"/>
    <col min="2" max="2" width="15.28125" style="0" customWidth="1"/>
    <col min="3" max="3" width="19.421875" style="0" customWidth="1"/>
    <col min="4" max="5" width="17.421875" style="0" customWidth="1"/>
    <col min="6" max="6" width="12.28125" style="0" customWidth="1"/>
    <col min="7" max="7" width="12.8515625" style="0" customWidth="1"/>
    <col min="8" max="8" width="12.28125" style="0" customWidth="1"/>
    <col min="9" max="9" width="9.421875" style="0" customWidth="1"/>
  </cols>
  <sheetData>
    <row r="1" spans="1:5" ht="15">
      <c r="A1" s="777"/>
      <c r="B1" s="777"/>
      <c r="C1" s="777"/>
      <c r="D1" s="777"/>
      <c r="E1" s="523"/>
    </row>
    <row r="2" spans="1:8" ht="13.5" thickBot="1">
      <c r="A2" s="778"/>
      <c r="B2" s="778"/>
      <c r="C2" s="778"/>
      <c r="D2" s="778"/>
      <c r="E2" s="100"/>
      <c r="H2" s="41"/>
    </row>
    <row r="3" spans="1:5" ht="15.75" thickTop="1">
      <c r="A3" s="777" t="s">
        <v>182</v>
      </c>
      <c r="B3" s="777"/>
      <c r="C3" s="777"/>
      <c r="D3" s="777"/>
      <c r="E3" s="523"/>
    </row>
    <row r="4" spans="1:5" ht="13.5" thickBot="1">
      <c r="A4" s="778"/>
      <c r="B4" s="778"/>
      <c r="C4" s="778"/>
      <c r="D4" s="778"/>
      <c r="E4" s="100"/>
    </row>
    <row r="5" spans="1:5" ht="13.5" thickTop="1">
      <c r="A5" s="100"/>
      <c r="B5" s="100"/>
      <c r="C5" s="100"/>
      <c r="D5" s="100"/>
      <c r="E5" s="100"/>
    </row>
    <row r="6" spans="1:5" ht="12.75">
      <c r="A6" s="776" t="s">
        <v>46</v>
      </c>
      <c r="B6" s="775">
        <v>2019</v>
      </c>
      <c r="C6" s="775">
        <v>2020</v>
      </c>
      <c r="D6" s="775">
        <v>2021</v>
      </c>
      <c r="E6" s="768" t="s">
        <v>301</v>
      </c>
    </row>
    <row r="7" spans="1:5" ht="13.5" thickBot="1">
      <c r="A7" s="776"/>
      <c r="B7" s="775"/>
      <c r="C7" s="775"/>
      <c r="D7" s="775"/>
      <c r="E7" s="769"/>
    </row>
    <row r="8" spans="1:5" ht="14.25" thickBot="1" thickTop="1">
      <c r="A8" s="221" t="s">
        <v>183</v>
      </c>
      <c r="B8" s="504">
        <v>4128200</v>
      </c>
      <c r="C8" s="361">
        <v>4127200</v>
      </c>
      <c r="D8" s="361">
        <v>4127200</v>
      </c>
      <c r="E8" s="361">
        <v>2826670</v>
      </c>
    </row>
    <row r="9" spans="1:7" ht="13.5" thickTop="1">
      <c r="A9" s="221" t="s">
        <v>184</v>
      </c>
      <c r="B9" s="362">
        <v>2449592</v>
      </c>
      <c r="C9" s="361">
        <v>2448992</v>
      </c>
      <c r="D9" s="361">
        <v>2448992</v>
      </c>
      <c r="E9" s="361">
        <v>1226373</v>
      </c>
      <c r="G9" s="115"/>
    </row>
    <row r="10" spans="1:5" ht="12.75">
      <c r="A10" s="221" t="s">
        <v>185</v>
      </c>
      <c r="B10" s="363">
        <v>500000</v>
      </c>
      <c r="C10" s="361">
        <v>500000</v>
      </c>
      <c r="D10" s="361">
        <v>500000</v>
      </c>
      <c r="E10" s="361">
        <v>300000</v>
      </c>
    </row>
    <row r="11" spans="1:5" ht="15">
      <c r="A11" s="364" t="s">
        <v>186</v>
      </c>
      <c r="B11" s="365">
        <f>B8-B9-B10</f>
        <v>1178608</v>
      </c>
      <c r="C11" s="324">
        <f>C8-(C9+C10)</f>
        <v>1178208</v>
      </c>
      <c r="D11" s="324">
        <f>D8-(D9+D10)</f>
        <v>1178208</v>
      </c>
      <c r="E11" s="324">
        <f>E8-(E9+E10)</f>
        <v>1300297</v>
      </c>
    </row>
    <row r="12" spans="1:5" ht="12.75">
      <c r="A12" s="772"/>
      <c r="B12" s="772"/>
      <c r="C12" s="772"/>
      <c r="D12" s="772"/>
      <c r="E12" s="521"/>
    </row>
    <row r="13" spans="1:5" ht="12.75">
      <c r="A13" s="221" t="s">
        <v>187</v>
      </c>
      <c r="B13" s="362">
        <v>430000</v>
      </c>
      <c r="C13" s="361">
        <v>100000</v>
      </c>
      <c r="D13" s="439">
        <v>100000</v>
      </c>
      <c r="E13" s="439">
        <v>26001</v>
      </c>
    </row>
    <row r="14" spans="1:5" ht="12.75">
      <c r="A14" s="221" t="s">
        <v>188</v>
      </c>
      <c r="B14" s="362">
        <v>3165422</v>
      </c>
      <c r="C14" s="437">
        <v>1500000</v>
      </c>
      <c r="D14" s="361">
        <v>1500000</v>
      </c>
      <c r="E14" s="361">
        <v>610361</v>
      </c>
    </row>
    <row r="15" spans="1:5" ht="15">
      <c r="A15" s="366" t="s">
        <v>189</v>
      </c>
      <c r="B15" s="367">
        <f>B13-B14</f>
        <v>-2735422</v>
      </c>
      <c r="C15" s="368">
        <f>C13-C14</f>
        <v>-1400000</v>
      </c>
      <c r="D15" s="368">
        <f>D13-D14</f>
        <v>-1400000</v>
      </c>
      <c r="E15" s="368">
        <f>E13-E14</f>
        <v>-584360</v>
      </c>
    </row>
    <row r="16" spans="1:5" ht="12.75">
      <c r="A16" s="772"/>
      <c r="B16" s="772"/>
      <c r="C16" s="772"/>
      <c r="D16" s="772"/>
      <c r="E16" s="521"/>
    </row>
    <row r="17" spans="1:5" ht="12.75">
      <c r="A17" s="222" t="s">
        <v>190</v>
      </c>
      <c r="B17" s="362">
        <v>4000000</v>
      </c>
      <c r="C17" s="361">
        <v>500000</v>
      </c>
      <c r="D17" s="361">
        <v>500000</v>
      </c>
      <c r="E17" s="361">
        <v>1334228</v>
      </c>
    </row>
    <row r="18" spans="1:5" ht="12.75">
      <c r="A18" s="221" t="s">
        <v>191</v>
      </c>
      <c r="B18" s="362">
        <v>2058216</v>
      </c>
      <c r="C18" s="361">
        <v>58216</v>
      </c>
      <c r="D18" s="361">
        <v>58216</v>
      </c>
      <c r="E18" s="361">
        <v>1323515</v>
      </c>
    </row>
    <row r="19" spans="1:8" ht="15">
      <c r="A19" s="366" t="s">
        <v>192</v>
      </c>
      <c r="B19" s="367">
        <f>B17-B18</f>
        <v>1941784</v>
      </c>
      <c r="C19" s="438">
        <f>C17-C18</f>
        <v>441784</v>
      </c>
      <c r="D19" s="368">
        <f>D17-D18</f>
        <v>441784</v>
      </c>
      <c r="E19" s="368">
        <f>E17-E18</f>
        <v>10713</v>
      </c>
      <c r="H19" s="14"/>
    </row>
    <row r="20" spans="1:5" ht="12.75">
      <c r="A20" s="772"/>
      <c r="B20" s="772"/>
      <c r="C20" s="772"/>
      <c r="D20" s="772"/>
      <c r="E20" s="521"/>
    </row>
    <row r="21" spans="1:5" ht="12.75">
      <c r="A21" s="771" t="s">
        <v>193</v>
      </c>
      <c r="B21" s="771"/>
      <c r="C21" s="771"/>
      <c r="D21" s="771"/>
      <c r="E21" s="766"/>
    </row>
    <row r="22" spans="1:5" ht="12.75">
      <c r="A22" s="771"/>
      <c r="B22" s="771"/>
      <c r="C22" s="771"/>
      <c r="D22" s="771"/>
      <c r="E22" s="767"/>
    </row>
    <row r="23" spans="1:5" ht="15.75">
      <c r="A23" s="369" t="s">
        <v>194</v>
      </c>
      <c r="B23" s="188">
        <f>B11+B15+B19</f>
        <v>384970</v>
      </c>
      <c r="C23" s="188">
        <f>C11+C15+C19</f>
        <v>219992</v>
      </c>
      <c r="D23" s="188">
        <f>D11+D15+D19</f>
        <v>219992</v>
      </c>
      <c r="E23" s="188">
        <f>E11+E15+E19</f>
        <v>726650</v>
      </c>
    </row>
    <row r="24" spans="1:5" ht="12.75">
      <c r="A24" s="770"/>
      <c r="B24" s="770"/>
      <c r="C24" s="770"/>
      <c r="D24" s="770"/>
      <c r="E24" s="27"/>
    </row>
    <row r="25" spans="1:5" ht="12.75">
      <c r="A25" s="770"/>
      <c r="B25" s="770"/>
      <c r="C25" s="770"/>
      <c r="D25" s="770"/>
      <c r="E25" s="27"/>
    </row>
    <row r="26" spans="1:5" ht="12.75">
      <c r="A26" s="770"/>
      <c r="B26" s="770"/>
      <c r="C26" s="770"/>
      <c r="D26" s="770"/>
      <c r="E26" s="27"/>
    </row>
    <row r="27" spans="1:5" ht="12.75">
      <c r="A27" s="773"/>
      <c r="B27" s="773"/>
      <c r="C27" s="773"/>
      <c r="D27" s="773"/>
      <c r="E27" s="522"/>
    </row>
    <row r="28" spans="1:16" ht="12.75">
      <c r="A28" s="773"/>
      <c r="B28" s="773"/>
      <c r="C28" s="773"/>
      <c r="D28" s="773"/>
      <c r="E28" s="522"/>
      <c r="P28" s="10"/>
    </row>
    <row r="29" spans="1:5" ht="12.75">
      <c r="A29" s="774" t="s">
        <v>195</v>
      </c>
      <c r="B29" s="770"/>
      <c r="C29" s="770"/>
      <c r="D29" s="770"/>
      <c r="E29" s="27"/>
    </row>
    <row r="30" spans="1:5" ht="12.75">
      <c r="A30" s="770"/>
      <c r="B30" s="770"/>
      <c r="C30" s="770"/>
      <c r="D30" s="770"/>
      <c r="E30" s="27"/>
    </row>
    <row r="31" spans="1:5" ht="12.75">
      <c r="A31" s="770"/>
      <c r="B31" s="770"/>
      <c r="C31" s="770"/>
      <c r="D31" s="770"/>
      <c r="E31" s="27"/>
    </row>
    <row r="32" spans="1:5" ht="12.75">
      <c r="A32" s="770"/>
      <c r="B32" s="770"/>
      <c r="C32" s="770"/>
      <c r="D32" s="770"/>
      <c r="E32" s="27"/>
    </row>
    <row r="36" spans="1:2" ht="12.75">
      <c r="A36" s="14"/>
      <c r="B36" s="14" t="s">
        <v>196</v>
      </c>
    </row>
    <row r="37" ht="12.75">
      <c r="A37" s="14"/>
    </row>
    <row r="38" ht="12.75">
      <c r="B38" s="14" t="s">
        <v>197</v>
      </c>
    </row>
  </sheetData>
  <sheetProtection/>
  <mergeCells count="23">
    <mergeCell ref="A1:D1"/>
    <mergeCell ref="A3:D3"/>
    <mergeCell ref="A4:D4"/>
    <mergeCell ref="A2:D2"/>
    <mergeCell ref="C6:C7"/>
    <mergeCell ref="A26:D26"/>
    <mergeCell ref="A16:D16"/>
    <mergeCell ref="A27:D27"/>
    <mergeCell ref="A28:D28"/>
    <mergeCell ref="A29:D29"/>
    <mergeCell ref="D6:D7"/>
    <mergeCell ref="B6:B7"/>
    <mergeCell ref="A6:A7"/>
    <mergeCell ref="E21:E22"/>
    <mergeCell ref="E6:E7"/>
    <mergeCell ref="A30:D30"/>
    <mergeCell ref="A31:D31"/>
    <mergeCell ref="A32:D32"/>
    <mergeCell ref="A21:D22"/>
    <mergeCell ref="A20:D20"/>
    <mergeCell ref="A24:D24"/>
    <mergeCell ref="A25:D25"/>
    <mergeCell ref="A12:D12"/>
  </mergeCells>
  <printOptions/>
  <pageMargins left="0.75" right="0.15" top="0.5" bottom="1" header="0.4921259845" footer="0.4921259845"/>
  <pageSetup fitToHeight="1" fitToWidth="1" horizontalDpi="600" verticalDpi="600" orientation="landscape" paperSize="9" scale="9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9.8515625" style="0" customWidth="1"/>
    <col min="2" max="2" width="14.421875" style="0" customWidth="1"/>
    <col min="3" max="3" width="16.28125" style="0" customWidth="1"/>
  </cols>
  <sheetData>
    <row r="1" spans="1:3" ht="12.75">
      <c r="A1" s="226" t="s">
        <v>222</v>
      </c>
      <c r="B1" s="226"/>
      <c r="C1" s="226">
        <v>2019</v>
      </c>
    </row>
    <row r="2" spans="1:3" ht="12.75">
      <c r="A2" s="222" t="s">
        <v>223</v>
      </c>
      <c r="B2" s="223"/>
      <c r="C2" s="223">
        <v>0</v>
      </c>
    </row>
    <row r="3" spans="1:3" ht="12.75">
      <c r="A3" s="222" t="s">
        <v>224</v>
      </c>
      <c r="B3" s="223"/>
      <c r="C3" s="223">
        <v>0</v>
      </c>
    </row>
    <row r="4" spans="1:3" ht="12.75">
      <c r="A4" s="222" t="s">
        <v>226</v>
      </c>
      <c r="B4" s="223"/>
      <c r="C4" s="223">
        <v>0</v>
      </c>
    </row>
    <row r="5" spans="1:3" ht="12.75">
      <c r="A5" s="222" t="s">
        <v>227</v>
      </c>
      <c r="B5" s="223"/>
      <c r="C5" s="223">
        <v>5800</v>
      </c>
    </row>
    <row r="6" spans="1:3" ht="12.75">
      <c r="A6" s="222" t="s">
        <v>228</v>
      </c>
      <c r="B6" s="223"/>
      <c r="C6" s="223">
        <v>78000</v>
      </c>
    </row>
    <row r="7" spans="1:3" ht="12.75">
      <c r="A7" s="222" t="s">
        <v>229</v>
      </c>
      <c r="B7" s="223"/>
      <c r="C7" s="223">
        <v>0</v>
      </c>
    </row>
    <row r="8" spans="1:3" ht="12.75">
      <c r="A8" s="222" t="s">
        <v>230</v>
      </c>
      <c r="B8" s="223"/>
      <c r="C8" s="223">
        <v>0</v>
      </c>
    </row>
    <row r="9" spans="1:3" ht="12.75">
      <c r="A9" s="222" t="s">
        <v>231</v>
      </c>
      <c r="B9" s="223"/>
      <c r="C9" s="223">
        <v>0</v>
      </c>
    </row>
    <row r="10" spans="1:3" ht="12.75">
      <c r="A10" s="222" t="s">
        <v>232</v>
      </c>
      <c r="B10" s="223"/>
      <c r="C10" s="223">
        <v>0</v>
      </c>
    </row>
    <row r="11" spans="1:3" ht="12.75">
      <c r="A11" s="222" t="s">
        <v>233</v>
      </c>
      <c r="B11" s="223"/>
      <c r="C11" s="223">
        <v>0</v>
      </c>
    </row>
    <row r="12" spans="1:3" ht="12.75">
      <c r="A12" s="222" t="s">
        <v>234</v>
      </c>
      <c r="B12" s="223"/>
      <c r="C12" s="223">
        <v>0</v>
      </c>
    </row>
    <row r="13" spans="1:3" ht="12.75">
      <c r="A13" s="222" t="s">
        <v>235</v>
      </c>
      <c r="B13" s="223"/>
      <c r="C13" s="223">
        <v>0</v>
      </c>
    </row>
    <row r="14" spans="1:3" ht="12.75">
      <c r="A14" s="222" t="s">
        <v>236</v>
      </c>
      <c r="B14" s="223"/>
      <c r="C14" s="223">
        <v>0</v>
      </c>
    </row>
    <row r="15" spans="1:3" ht="12.75">
      <c r="A15" s="221"/>
      <c r="B15" s="223"/>
      <c r="C15" s="223">
        <v>0</v>
      </c>
    </row>
    <row r="16" spans="1:3" ht="12.75">
      <c r="A16" s="221"/>
      <c r="B16" s="223"/>
      <c r="C16" s="223">
        <v>0</v>
      </c>
    </row>
    <row r="17" spans="1:3" ht="12.75">
      <c r="A17" s="221"/>
      <c r="B17" s="223"/>
      <c r="C17" s="223">
        <v>0</v>
      </c>
    </row>
    <row r="18" spans="1:3" ht="12.75">
      <c r="A18" s="221"/>
      <c r="B18" s="223"/>
      <c r="C18" s="223">
        <v>0</v>
      </c>
    </row>
    <row r="19" spans="1:3" ht="12.75">
      <c r="A19" s="224" t="s">
        <v>225</v>
      </c>
      <c r="B19" s="225"/>
      <c r="C19" s="225">
        <f>SUM(C2:C18)</f>
        <v>83800</v>
      </c>
    </row>
    <row r="21" ht="12.75">
      <c r="A21" s="14" t="s">
        <v>260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18.7109375" style="0" customWidth="1"/>
    <col min="2" max="2" width="14.140625" style="0" customWidth="1"/>
    <col min="3" max="3" width="25.57421875" style="0" customWidth="1"/>
  </cols>
  <sheetData>
    <row r="1" spans="1:2" ht="15.75">
      <c r="A1" s="505" t="s">
        <v>261</v>
      </c>
      <c r="B1" s="513">
        <v>700000</v>
      </c>
    </row>
    <row r="2" spans="1:2" ht="15.75">
      <c r="A2" s="505" t="s">
        <v>262</v>
      </c>
      <c r="B2" s="513">
        <v>450000</v>
      </c>
    </row>
    <row r="3" spans="1:2" ht="15.75">
      <c r="A3" s="505" t="s">
        <v>263</v>
      </c>
      <c r="B3" s="513">
        <v>0</v>
      </c>
    </row>
    <row r="4" spans="1:2" ht="15.75">
      <c r="A4" s="505" t="s">
        <v>264</v>
      </c>
      <c r="B4" s="513">
        <v>232922</v>
      </c>
    </row>
    <row r="5" spans="1:2" ht="15.75">
      <c r="A5" s="505" t="s">
        <v>265</v>
      </c>
      <c r="B5" s="513">
        <v>0</v>
      </c>
    </row>
    <row r="6" spans="1:2" ht="15.75">
      <c r="A6" s="505" t="s">
        <v>266</v>
      </c>
      <c r="B6" s="513">
        <v>8300</v>
      </c>
    </row>
    <row r="7" spans="1:2" ht="15.75">
      <c r="A7" s="505" t="s">
        <v>267</v>
      </c>
      <c r="B7" s="513">
        <v>55000</v>
      </c>
    </row>
    <row r="8" spans="1:2" ht="15.75">
      <c r="A8" s="505" t="s">
        <v>268</v>
      </c>
      <c r="B8" s="514">
        <v>550000</v>
      </c>
    </row>
    <row r="9" spans="1:2" ht="15.75">
      <c r="A9" s="505" t="s">
        <v>269</v>
      </c>
      <c r="B9" s="514">
        <v>265000</v>
      </c>
    </row>
    <row r="10" spans="1:2" ht="15.75">
      <c r="A10" s="505" t="s">
        <v>271</v>
      </c>
      <c r="B10" s="514">
        <v>10000</v>
      </c>
    </row>
    <row r="11" spans="1:2" ht="15.75">
      <c r="A11" s="505" t="s">
        <v>272</v>
      </c>
      <c r="B11" s="515">
        <v>8000</v>
      </c>
    </row>
    <row r="12" spans="1:2" ht="15.75">
      <c r="A12" s="505" t="s">
        <v>270</v>
      </c>
      <c r="B12" s="513">
        <v>70000</v>
      </c>
    </row>
    <row r="13" spans="1:2" ht="15.75">
      <c r="A13" s="505" t="s">
        <v>273</v>
      </c>
      <c r="B13" s="516" t="s">
        <v>275</v>
      </c>
    </row>
    <row r="14" spans="1:2" ht="15.75">
      <c r="A14" s="505" t="s">
        <v>276</v>
      </c>
      <c r="B14" s="513">
        <v>53000</v>
      </c>
    </row>
    <row r="15" spans="1:2" ht="15">
      <c r="A15" s="506" t="s">
        <v>274</v>
      </c>
      <c r="B15" s="513">
        <v>202200</v>
      </c>
    </row>
    <row r="16" spans="1:2" ht="12.75">
      <c r="A16" s="227" t="s">
        <v>291</v>
      </c>
      <c r="B16" s="513">
        <v>6000</v>
      </c>
    </row>
    <row r="17" spans="1:2" ht="15.75">
      <c r="A17" s="505" t="s">
        <v>292</v>
      </c>
      <c r="B17" s="513">
        <v>460000</v>
      </c>
    </row>
    <row r="18" spans="1:2" ht="12.75">
      <c r="A18" s="227" t="s">
        <v>293</v>
      </c>
      <c r="B18" s="513">
        <v>12000</v>
      </c>
    </row>
    <row r="19" spans="1:3" ht="12.75">
      <c r="A19" t="s">
        <v>294</v>
      </c>
      <c r="B19" s="513">
        <v>83000</v>
      </c>
      <c r="C19" s="228"/>
    </row>
    <row r="20" spans="1:2" ht="12.75">
      <c r="A20" s="323"/>
      <c r="B20" s="517">
        <f>SUM(B1:B19)</f>
        <v>3165422</v>
      </c>
    </row>
    <row r="21" ht="12.75">
      <c r="A21" s="323"/>
    </row>
    <row r="22" ht="12.75">
      <c r="A22" s="323"/>
    </row>
    <row r="23" ht="12.75">
      <c r="A23" s="323"/>
    </row>
    <row r="24" ht="12.75">
      <c r="A24" s="323"/>
    </row>
    <row r="26" spans="1:2" ht="12.75">
      <c r="A26" s="227"/>
      <c r="B26" s="22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VAJDOVÁ Andrea</cp:lastModifiedBy>
  <cp:lastPrinted>2019-09-04T14:37:29Z</cp:lastPrinted>
  <dcterms:created xsi:type="dcterms:W3CDTF">2006-09-20T05:43:56Z</dcterms:created>
  <dcterms:modified xsi:type="dcterms:W3CDTF">2019-09-05T07:08:41Z</dcterms:modified>
  <cp:category/>
  <cp:version/>
  <cp:contentType/>
  <cp:contentStatus/>
</cp:coreProperties>
</file>